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7386B2CF-666E-4EF6-8D20-CB061F308B19}" xr6:coauthVersionLast="47" xr6:coauthVersionMax="47" xr10:uidLastSave="{00000000-0000-0000-0000-000000000000}"/>
  <bookViews>
    <workbookView xWindow="-108" yWindow="-108" windowWidth="23256" windowHeight="12456" xr2:uid="{88E763B7-D162-4924-B6A1-77CC215ADBE5}"/>
  </bookViews>
  <sheets>
    <sheet name="Cover" sheetId="2" r:id="rId1"/>
    <sheet name="TRAFİK" sheetId="1" r:id="rId2"/>
    <sheet name="KARBON EMİSYONU" sheetId="4" r:id="rId3"/>
  </sheets>
  <externalReferences>
    <externalReference r:id="rId4"/>
    <externalReference r:id="rId5"/>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43" i="1" l="1"/>
  <c r="BZ42" i="1"/>
  <c r="BZ41" i="1"/>
  <c r="BZ40" i="1"/>
  <c r="BZ39" i="1"/>
  <c r="BZ38" i="1"/>
  <c r="BZ37" i="1"/>
  <c r="BZ36" i="1"/>
  <c r="BZ35" i="1"/>
  <c r="BZ34" i="1"/>
  <c r="BZ33" i="1"/>
  <c r="BZ32" i="1"/>
  <c r="BZ31" i="1"/>
  <c r="BZ30" i="1"/>
  <c r="BZ29" i="1"/>
  <c r="BZ28" i="1"/>
  <c r="BZ27" i="1"/>
  <c r="BZ26" i="1"/>
  <c r="BZ19" i="1"/>
  <c r="BZ13" i="1"/>
  <c r="BZ7" i="1"/>
  <c r="BZ21" i="1"/>
  <c r="BZ20" i="1"/>
  <c r="BZ18" i="1"/>
  <c r="BZ17" i="1"/>
  <c r="BZ16" i="1"/>
  <c r="BZ15" i="1"/>
  <c r="BZ14" i="1"/>
  <c r="BZ12" i="1"/>
  <c r="BZ11" i="1"/>
  <c r="BZ10" i="1"/>
  <c r="BZ9" i="1"/>
  <c r="BZ8" i="1"/>
  <c r="BZ6" i="1"/>
  <c r="BZ5" i="1"/>
  <c r="BZ4" i="1"/>
  <c r="AZ2" i="1"/>
  <c r="AZ24" i="1"/>
  <c r="AY43" i="1"/>
  <c r="AY42" i="1"/>
  <c r="AY41" i="1"/>
  <c r="AY40" i="1"/>
  <c r="AY39" i="1"/>
  <c r="AY38" i="1"/>
  <c r="AY37" i="1"/>
  <c r="AY36" i="1"/>
  <c r="AY35" i="1"/>
  <c r="AY34" i="1"/>
  <c r="AY33" i="1"/>
  <c r="AY32" i="1"/>
  <c r="AY31" i="1"/>
  <c r="AY30" i="1"/>
  <c r="AY29" i="1"/>
  <c r="AY28" i="1"/>
  <c r="AY27" i="1"/>
  <c r="AY26" i="1"/>
  <c r="AY21" i="1"/>
  <c r="AY20" i="1"/>
  <c r="AY19" i="1"/>
  <c r="AY18" i="1"/>
  <c r="AY17" i="1"/>
  <c r="AY16" i="1"/>
  <c r="AY15" i="1"/>
  <c r="AY14" i="1"/>
  <c r="AY13" i="1"/>
  <c r="AY12" i="1"/>
  <c r="AY11" i="1"/>
  <c r="AY10" i="1"/>
  <c r="AY9" i="1"/>
  <c r="AY8" i="1"/>
  <c r="AY7" i="1"/>
  <c r="AY6" i="1"/>
  <c r="AY5" i="1"/>
  <c r="AY4" i="1"/>
  <c r="AY25" i="1"/>
  <c r="AY2" i="1"/>
  <c r="AY24" i="1"/>
  <c r="AS25" i="1"/>
  <c r="AO43" i="1"/>
  <c r="AO42" i="1"/>
  <c r="AO41" i="1"/>
  <c r="AO40" i="1"/>
  <c r="AO39" i="1"/>
  <c r="AO38" i="1"/>
  <c r="AO37" i="1"/>
  <c r="AO36" i="1"/>
  <c r="AO35" i="1"/>
  <c r="AO34" i="1"/>
  <c r="AO33" i="1"/>
  <c r="AO32" i="1"/>
  <c r="AO31" i="1"/>
  <c r="AO30" i="1"/>
  <c r="AO29" i="1"/>
  <c r="AO28" i="1"/>
  <c r="AO27" i="1"/>
  <c r="AO26" i="1"/>
  <c r="AO21" i="1"/>
  <c r="AO20" i="1"/>
  <c r="AO19" i="1"/>
  <c r="AO18" i="1"/>
  <c r="AO17" i="1"/>
  <c r="AO16" i="1"/>
  <c r="AO15" i="1"/>
  <c r="AO14" i="1"/>
  <c r="AO13" i="1"/>
  <c r="AO12" i="1"/>
  <c r="AO11" i="1"/>
  <c r="AO10" i="1"/>
  <c r="AO9" i="1"/>
  <c r="AO8" i="1"/>
  <c r="AO7" i="1"/>
  <c r="AO6" i="1"/>
  <c r="AO5" i="1"/>
  <c r="AO4" i="1"/>
</calcChain>
</file>

<file path=xl/sharedStrings.xml><?xml version="1.0" encoding="utf-8"?>
<sst xmlns="http://schemas.openxmlformats.org/spreadsheetml/2006/main" count="298" uniqueCount="39">
  <si>
    <t>AYLIK</t>
  </si>
  <si>
    <t>Toplam</t>
  </si>
  <si>
    <t>İç Hat</t>
  </si>
  <si>
    <t>Dış Hat</t>
  </si>
  <si>
    <t>KÜMÜLATİF</t>
  </si>
  <si>
    <t>Ocak</t>
  </si>
  <si>
    <t>Şubat</t>
  </si>
  <si>
    <t>Mart</t>
  </si>
  <si>
    <t>Nisan</t>
  </si>
  <si>
    <t>Mayıs</t>
  </si>
  <si>
    <t>Haziran</t>
  </si>
  <si>
    <t>Temmuz</t>
  </si>
  <si>
    <t>Ağustos</t>
  </si>
  <si>
    <t>Eylül</t>
  </si>
  <si>
    <t>Ekim</t>
  </si>
  <si>
    <t>Kasım</t>
  </si>
  <si>
    <t>Aralık</t>
  </si>
  <si>
    <t>Misafir sayısı, mn</t>
  </si>
  <si>
    <t>Konma</t>
  </si>
  <si>
    <t>Koltuk sayısı, mn</t>
  </si>
  <si>
    <t>Doluluk Oranı</t>
  </si>
  <si>
    <t>ASK (mln km)</t>
  </si>
  <si>
    <t>Konma başına Misafir</t>
  </si>
  <si>
    <t>ir@flypgs.com</t>
  </si>
  <si>
    <t>www.pegasusinvestorrelations.com</t>
  </si>
  <si>
    <t>+90 216 560 75 42</t>
  </si>
  <si>
    <t>Karbon Emisyonu İstatistikleri</t>
  </si>
  <si>
    <t>CO2 gram/RPK</t>
  </si>
  <si>
    <t>CO2 gram/ASK</t>
  </si>
  <si>
    <t>12 ay</t>
  </si>
  <si>
    <t>RPK (Revenue Passenger Kilometer): Ücretli Yolcu Kilometre</t>
  </si>
  <si>
    <t>ASK (Available Seat Kilometer): Arzedilen Koltuk Kilometre</t>
  </si>
  <si>
    <t>kümülatif</t>
  </si>
  <si>
    <t>Karbon Emisyonu İstatistiklerinde (grCO2/RPK) jet yakıtı emisyon katsayısı baz yıl ve tüm raporlanan dönemler için 3,16 olarak kullanılmıştır. 
2024 Ocak ayı itibariyle 3,16 emisyon faktörüne geçiş gerçekleştirilmiş ve bu değere göre geçmiş yıllara ait aylık emisyon değerleri güncellenerek paylaşılmıştır.</t>
  </si>
  <si>
    <t xml:space="preserve"> yıllık % değişim</t>
  </si>
  <si>
    <t>p</t>
  </si>
  <si>
    <t>Trafik Verileri 2019-2025</t>
  </si>
  <si>
    <t>2025 Şubat</t>
  </si>
  <si>
    <t>2025 Oca-Şub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</si>
</sst>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
    <numFmt numFmtId="166" formatCode="#,##0.000000"/>
    <numFmt numFmtId="167" formatCode="0.0"/>
    <numFmt numFmtId="168" formatCode="_(* #,##0.00_);_(* \(#,##0.00\);_(* &quot;-&quot;??_);_(@_)"/>
  </numFmts>
  <fonts count="18"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8"/>
      <name val="Calibri"/>
      <family val="2"/>
      <charset val="162"/>
      <scheme val="minor"/>
    </font>
    <font>
      <sz val="10"/>
      <color theme="1"/>
      <name val="Arial"/>
      <family val="2"/>
      <charset val="162"/>
    </font>
    <font>
      <i/>
      <sz val="8"/>
      <color theme="1"/>
      <name val="Calibri"/>
      <family val="2"/>
      <charset val="162"/>
      <scheme val="minor"/>
    </font>
    <font>
      <sz val="9"/>
      <color theme="1"/>
      <name val="Calibri"/>
      <family val="2"/>
      <charset val="162"/>
      <scheme val="minor"/>
    </font>
    <font>
      <sz val="10"/>
      <name val="Arial"/>
      <family val="2"/>
      <charset val="162"/>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7">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34998626667073579"/>
      </right>
      <top style="thin">
        <color theme="0" tint="-0.34998626667073579"/>
      </top>
      <bottom style="thick">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7" fillId="0" borderId="0"/>
    <xf numFmtId="9" fontId="17" fillId="0" borderId="0" applyFont="0" applyFill="0" applyBorder="0" applyAlignment="0" applyProtection="0"/>
    <xf numFmtId="168" fontId="17" fillId="0" borderId="0" applyFont="0" applyFill="0" applyBorder="0" applyAlignment="0" applyProtection="0"/>
  </cellStyleXfs>
  <cellXfs count="187">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4" fontId="2" fillId="0" borderId="14" xfId="1" applyNumberFormat="1" applyFont="1" applyBorder="1" applyAlignment="1">
      <alignment horizontal="center"/>
    </xf>
    <xf numFmtId="164" fontId="2" fillId="0" borderId="13" xfId="1" applyNumberFormat="1" applyFont="1" applyBorder="1" applyAlignment="1">
      <alignment horizontal="center"/>
    </xf>
    <xf numFmtId="164" fontId="4" fillId="0" borderId="13" xfId="1" applyNumberFormat="1" applyFont="1" applyBorder="1" applyAlignment="1">
      <alignment horizontal="center"/>
    </xf>
    <xf numFmtId="164" fontId="4" fillId="0" borderId="15" xfId="1" applyNumberFormat="1" applyFont="1" applyBorder="1" applyAlignment="1">
      <alignment horizontal="center"/>
    </xf>
    <xf numFmtId="164" fontId="5" fillId="0" borderId="16" xfId="1" applyNumberFormat="1" applyFont="1" applyBorder="1" applyAlignment="1">
      <alignment horizontal="center"/>
    </xf>
    <xf numFmtId="164"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5" fontId="4" fillId="0" borderId="19" xfId="0" applyNumberFormat="1" applyFont="1" applyBorder="1" applyAlignment="1">
      <alignment horizontal="center"/>
    </xf>
    <xf numFmtId="4" fontId="6" fillId="0" borderId="14" xfId="0" applyNumberFormat="1" applyFont="1" applyBorder="1" applyAlignment="1">
      <alignment horizontal="center"/>
    </xf>
    <xf numFmtId="164" fontId="2" fillId="0" borderId="17" xfId="1" applyNumberFormat="1" applyFont="1" applyBorder="1" applyAlignment="1">
      <alignment horizontal="center"/>
    </xf>
    <xf numFmtId="164"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6"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4"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4" fontId="2" fillId="4" borderId="17" xfId="1" applyNumberFormat="1" applyFont="1" applyFill="1" applyBorder="1" applyAlignment="1">
      <alignment horizontal="center"/>
    </xf>
    <xf numFmtId="164" fontId="2" fillId="4" borderId="15" xfId="1" applyNumberFormat="1" applyFont="1" applyFill="1" applyBorder="1" applyAlignment="1">
      <alignment horizontal="center"/>
    </xf>
    <xf numFmtId="0" fontId="0" fillId="0" borderId="47" xfId="0" applyBorder="1"/>
    <xf numFmtId="3" fontId="0" fillId="0" borderId="48"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49" xfId="0" applyNumberFormat="1" applyBorder="1" applyAlignment="1">
      <alignment horizontal="center"/>
    </xf>
    <xf numFmtId="3" fontId="0" fillId="0" borderId="50" xfId="0" applyNumberFormat="1" applyBorder="1" applyAlignment="1">
      <alignment horizontal="center"/>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4" fontId="4" fillId="0" borderId="6" xfId="0" applyNumberFormat="1" applyFont="1" applyBorder="1" applyAlignment="1">
      <alignment horizontal="center"/>
    </xf>
    <xf numFmtId="3" fontId="6" fillId="0" borderId="12" xfId="0" applyNumberFormat="1" applyFont="1" applyBorder="1" applyAlignment="1">
      <alignment horizontal="center"/>
    </xf>
    <xf numFmtId="4" fontId="6" fillId="0" borderId="12" xfId="0" applyNumberFormat="1" applyFont="1" applyBorder="1" applyAlignment="1">
      <alignment horizontal="center"/>
    </xf>
    <xf numFmtId="164" fontId="4" fillId="0" borderId="12" xfId="1" applyNumberFormat="1" applyFont="1" applyBorder="1" applyAlignment="1">
      <alignment horizontal="center"/>
    </xf>
    <xf numFmtId="4" fontId="4" fillId="0" borderId="18" xfId="0" applyNumberFormat="1" applyFont="1" applyBorder="1" applyAlignment="1">
      <alignment horizontal="center"/>
    </xf>
    <xf numFmtId="3" fontId="6" fillId="0" borderId="59" xfId="0" applyNumberFormat="1" applyFont="1" applyBorder="1" applyAlignment="1">
      <alignment horizontal="center"/>
    </xf>
    <xf numFmtId="3" fontId="6" fillId="0" borderId="32" xfId="0" applyNumberFormat="1" applyFont="1" applyBorder="1" applyAlignment="1">
      <alignment horizontal="center"/>
    </xf>
    <xf numFmtId="3" fontId="6" fillId="0" borderId="50" xfId="0" applyNumberFormat="1" applyFont="1" applyBorder="1" applyAlignment="1">
      <alignment horizontal="center"/>
    </xf>
    <xf numFmtId="4" fontId="2" fillId="0" borderId="6" xfId="0" applyNumberFormat="1" applyFont="1" applyBorder="1" applyAlignment="1">
      <alignment horizontal="center"/>
    </xf>
    <xf numFmtId="3" fontId="0" fillId="0" borderId="12" xfId="0" applyNumberFormat="1" applyBorder="1" applyAlignment="1">
      <alignment horizontal="center"/>
    </xf>
    <xf numFmtId="4" fontId="0" fillId="0" borderId="12" xfId="0" applyNumberFormat="1" applyBorder="1" applyAlignment="1">
      <alignment horizontal="center"/>
    </xf>
    <xf numFmtId="164" fontId="2" fillId="0" borderId="12" xfId="1" applyNumberFormat="1" applyFont="1" applyBorder="1" applyAlignment="1">
      <alignment horizontal="center"/>
    </xf>
    <xf numFmtId="4" fontId="2" fillId="0" borderId="18" xfId="0" applyNumberFormat="1" applyFont="1" applyBorder="1" applyAlignment="1">
      <alignment horizontal="center"/>
    </xf>
    <xf numFmtId="3" fontId="0" fillId="0" borderId="23" xfId="0" applyNumberFormat="1" applyBorder="1" applyAlignment="1">
      <alignment horizontal="center"/>
    </xf>
    <xf numFmtId="3" fontId="0" fillId="0" borderId="59" xfId="0" applyNumberFormat="1" applyBorder="1" applyAlignment="1">
      <alignment horizontal="center"/>
    </xf>
    <xf numFmtId="0" fontId="3" fillId="2" borderId="51" xfId="0" applyFont="1" applyFill="1" applyBorder="1"/>
    <xf numFmtId="0" fontId="3" fillId="5" borderId="60" xfId="3" applyNumberFormat="1" applyFont="1" applyFill="1" applyBorder="1" applyAlignment="1">
      <alignment horizontal="center"/>
    </xf>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4" xfId="0" applyFont="1" applyFill="1" applyBorder="1"/>
    <xf numFmtId="43" fontId="3" fillId="5" borderId="62" xfId="3" applyFont="1" applyFill="1" applyBorder="1" applyAlignment="1">
      <alignment horizontal="center"/>
    </xf>
    <xf numFmtId="43" fontId="3" fillId="2" borderId="62" xfId="3" applyFont="1" applyFill="1" applyBorder="1" applyAlignment="1">
      <alignment horizontal="center"/>
    </xf>
    <xf numFmtId="0" fontId="14" fillId="0" borderId="63" xfId="0" applyFont="1" applyBorder="1"/>
    <xf numFmtId="167" fontId="0" fillId="0" borderId="54" xfId="0" applyNumberFormat="1" applyBorder="1" applyAlignment="1">
      <alignment horizontal="center"/>
    </xf>
    <xf numFmtId="167" fontId="0" fillId="0" borderId="63" xfId="0" applyNumberFormat="1" applyBorder="1" applyAlignment="1">
      <alignment horizontal="center"/>
    </xf>
    <xf numFmtId="167" fontId="0" fillId="0" borderId="55" xfId="0" applyNumberFormat="1" applyBorder="1" applyAlignment="1">
      <alignment horizontal="center"/>
    </xf>
    <xf numFmtId="0" fontId="14" fillId="0" borderId="56" xfId="0" applyFont="1" applyBorder="1"/>
    <xf numFmtId="167" fontId="0" fillId="0" borderId="56" xfId="0" applyNumberFormat="1" applyBorder="1" applyAlignment="1">
      <alignment horizontal="center"/>
    </xf>
    <xf numFmtId="167" fontId="0" fillId="0" borderId="64" xfId="0" applyNumberFormat="1" applyBorder="1" applyAlignment="1">
      <alignment horizontal="center"/>
    </xf>
    <xf numFmtId="167" fontId="0" fillId="0" borderId="58" xfId="0" applyNumberFormat="1" applyBorder="1" applyAlignment="1">
      <alignment horizontal="center"/>
    </xf>
    <xf numFmtId="0" fontId="3" fillId="2" borderId="52" xfId="3" applyNumberFormat="1" applyFont="1" applyFill="1" applyBorder="1" applyAlignment="1">
      <alignment horizontal="center"/>
    </xf>
    <xf numFmtId="0" fontId="3" fillId="2" borderId="53" xfId="3" applyNumberFormat="1" applyFont="1" applyFill="1" applyBorder="1" applyAlignment="1">
      <alignment horizontal="center"/>
    </xf>
    <xf numFmtId="0" fontId="3" fillId="2" borderId="56" xfId="0" applyFont="1" applyFill="1" applyBorder="1"/>
    <xf numFmtId="43" fontId="3" fillId="2" borderId="65" xfId="3" applyFont="1" applyFill="1" applyBorder="1" applyAlignment="1">
      <alignment horizontal="center"/>
    </xf>
    <xf numFmtId="43" fontId="3" fillId="2" borderId="57" xfId="3" applyFont="1" applyFill="1" applyBorder="1" applyAlignment="1">
      <alignment horizontal="center"/>
    </xf>
    <xf numFmtId="43" fontId="3" fillId="2" borderId="58" xfId="3" applyFont="1" applyFill="1" applyBorder="1" applyAlignment="1">
      <alignment horizontal="center"/>
    </xf>
    <xf numFmtId="0" fontId="14" fillId="0" borderId="66" xfId="0" applyFont="1" applyBorder="1"/>
    <xf numFmtId="167" fontId="0" fillId="0" borderId="52" xfId="0" applyNumberFormat="1" applyBorder="1" applyAlignment="1">
      <alignment horizontal="center"/>
    </xf>
    <xf numFmtId="167" fontId="0" fillId="0" borderId="53" xfId="0" applyNumberFormat="1" applyBorder="1" applyAlignment="1">
      <alignment horizontal="center"/>
    </xf>
    <xf numFmtId="0" fontId="14" fillId="0" borderId="64" xfId="0" applyFont="1" applyBorder="1"/>
    <xf numFmtId="167" fontId="0" fillId="0" borderId="57" xfId="0" applyNumberFormat="1" applyBorder="1" applyAlignment="1">
      <alignment horizontal="center"/>
    </xf>
    <xf numFmtId="0" fontId="3" fillId="5" borderId="51" xfId="0" applyFont="1" applyFill="1" applyBorder="1"/>
    <xf numFmtId="0" fontId="3" fillId="5" borderId="52" xfId="3" applyNumberFormat="1" applyFont="1" applyFill="1" applyBorder="1" applyAlignment="1">
      <alignment horizontal="center"/>
    </xf>
    <xf numFmtId="0" fontId="3" fillId="5" borderId="53" xfId="3" applyNumberFormat="1" applyFont="1" applyFill="1" applyBorder="1" applyAlignment="1">
      <alignment horizontal="center"/>
    </xf>
    <xf numFmtId="0" fontId="3" fillId="5" borderId="56" xfId="0" applyFont="1" applyFill="1" applyBorder="1"/>
    <xf numFmtId="43" fontId="3" fillId="5" borderId="65" xfId="3" applyFont="1" applyFill="1" applyBorder="1" applyAlignment="1">
      <alignment horizontal="center"/>
    </xf>
    <xf numFmtId="43" fontId="3" fillId="5" borderId="57" xfId="3" applyFont="1" applyFill="1" applyBorder="1" applyAlignment="1">
      <alignment horizontal="center"/>
    </xf>
    <xf numFmtId="43" fontId="3" fillId="5" borderId="58" xfId="3" applyFont="1" applyFill="1" applyBorder="1" applyAlignment="1">
      <alignment horizontal="center"/>
    </xf>
    <xf numFmtId="0" fontId="15" fillId="0" borderId="0" xfId="0" applyFont="1" applyAlignment="1">
      <alignment vertical="center"/>
    </xf>
    <xf numFmtId="0" fontId="3" fillId="5" borderId="61" xfId="3" applyNumberFormat="1" applyFont="1" applyFill="1" applyBorder="1" applyAlignment="1">
      <alignment horizontal="center"/>
    </xf>
    <xf numFmtId="0" fontId="16" fillId="0" borderId="0" xfId="0" applyFont="1" applyAlignment="1">
      <alignment vertical="center"/>
    </xf>
    <xf numFmtId="0" fontId="3" fillId="6" borderId="0" xfId="0" applyFont="1" applyFill="1" applyAlignment="1">
      <alignment horizontal="center"/>
    </xf>
    <xf numFmtId="0" fontId="3" fillId="6" borderId="3" xfId="0" applyFont="1" applyFill="1" applyBorder="1" applyAlignment="1">
      <alignment horizontal="center"/>
    </xf>
    <xf numFmtId="9" fontId="2" fillId="6" borderId="7" xfId="1" applyFont="1" applyFill="1" applyBorder="1" applyAlignment="1">
      <alignment horizontal="center"/>
    </xf>
    <xf numFmtId="9" fontId="0" fillId="6" borderId="13" xfId="1" applyFont="1" applyFill="1" applyBorder="1" applyAlignment="1">
      <alignment horizontal="center"/>
    </xf>
    <xf numFmtId="167" fontId="4" fillId="6" borderId="13" xfId="3" applyNumberFormat="1"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32"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16" fillId="0" borderId="52" xfId="0" applyFont="1" applyBorder="1" applyAlignment="1">
      <alignment horizontal="left" vertical="center" wrapText="1"/>
    </xf>
    <xf numFmtId="43" fontId="3" fillId="5" borderId="63" xfId="3" applyFont="1" applyFill="1" applyBorder="1" applyAlignment="1">
      <alignment horizontal="center"/>
    </xf>
  </cellXfs>
  <cellStyles count="7">
    <cellStyle name="Comma" xfId="3" builtinId="3"/>
    <cellStyle name="Comma 2 3" xfId="6" xr:uid="{34F722F0-826A-4EA2-94DD-E9AE07B5EC14}"/>
    <cellStyle name="Hyperlink" xfId="2" builtinId="8"/>
    <cellStyle name="Normal" xfId="0" builtinId="0"/>
    <cellStyle name="Normal 2 10" xfId="4" xr:uid="{23CD4842-2E80-4ADC-BAC3-4E38EA99645D}"/>
    <cellStyle name="Percent" xfId="1" builtinId="5"/>
    <cellStyle name="Percent 2 3" xfId="5" xr:uid="{06AE1DCE-42E8-4763-85CD-8BCA0ACD3B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2D6435D0-5854-455D-AB45-4716378DEA4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C5961B85-2654-4350-8C15-B6128B7BC050}"/>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master-abh\Investor%20Relations\Traffic\All%20Traff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TRAFFIC for prez"/>
      <sheetName val="PGSUS TRAFFIC WEB"/>
      <sheetName val="CARBON EMISS WEB"/>
      <sheetName val="Market shares"/>
      <sheetName val="TAV passengers"/>
      <sheetName val="THY MONTHLY"/>
      <sheetName val="THY REGIONAL"/>
      <sheetName val="Quart-new vs. old"/>
      <sheetName val="ÇIKIŞ"/>
    </sheetNames>
    <sheetDataSet>
      <sheetData sheetId="0">
        <row r="2">
          <cell r="CI2">
            <v>2023</v>
          </cell>
          <cell r="CJ2">
            <v>2023</v>
          </cell>
        </row>
        <row r="4">
          <cell r="CI4">
            <v>2.1411319999999998</v>
          </cell>
        </row>
        <row r="5">
          <cell r="CI5">
            <v>12810</v>
          </cell>
        </row>
        <row r="6">
          <cell r="CI6">
            <v>2.53504</v>
          </cell>
        </row>
        <row r="7">
          <cell r="CI7">
            <v>0.84461468063620293</v>
          </cell>
        </row>
        <row r="8">
          <cell r="CI8">
            <v>3734.8164538172368</v>
          </cell>
        </row>
        <row r="9">
          <cell r="CI9">
            <v>167.14535519125681</v>
          </cell>
        </row>
        <row r="11">
          <cell r="CI11">
            <v>0.89336700000000002</v>
          </cell>
        </row>
        <row r="12">
          <cell r="CI12">
            <v>5346</v>
          </cell>
        </row>
        <row r="13">
          <cell r="CI13">
            <v>1.033177</v>
          </cell>
        </row>
        <row r="14">
          <cell r="CI14">
            <v>0.86467952732203679</v>
          </cell>
        </row>
        <row r="15">
          <cell r="CI15">
            <v>787.19205704278181</v>
          </cell>
        </row>
        <row r="16">
          <cell r="CI16">
            <v>167.1094276094276</v>
          </cell>
        </row>
        <row r="17">
          <cell r="CI17">
            <v>1.247765</v>
          </cell>
        </row>
        <row r="18">
          <cell r="CI18">
            <v>7464</v>
          </cell>
        </row>
        <row r="19">
          <cell r="CI19">
            <v>1.5018629999999999</v>
          </cell>
        </row>
        <row r="20">
          <cell r="CI20">
            <v>0.83081146549319085</v>
          </cell>
        </row>
        <row r="21">
          <cell r="CI21">
            <v>2947.6243967744549</v>
          </cell>
        </row>
        <row r="22">
          <cell r="CI22">
            <v>167.17108788853164</v>
          </cell>
        </row>
        <row r="31">
          <cell r="CI31">
            <v>2.1411319999999998</v>
          </cell>
        </row>
        <row r="32">
          <cell r="CI32">
            <v>12810</v>
          </cell>
        </row>
        <row r="33">
          <cell r="CI33">
            <v>2.53504</v>
          </cell>
        </row>
        <row r="34">
          <cell r="CI34">
            <v>0.84461468063620293</v>
          </cell>
        </row>
        <row r="35">
          <cell r="CI35">
            <v>3734.8164538172368</v>
          </cell>
        </row>
        <row r="36">
          <cell r="CI36">
            <v>167.14535519125681</v>
          </cell>
        </row>
        <row r="38">
          <cell r="CI38">
            <v>0.89336700000000002</v>
          </cell>
        </row>
        <row r="39">
          <cell r="CI39">
            <v>5346</v>
          </cell>
        </row>
        <row r="40">
          <cell r="CI40">
            <v>1.033177</v>
          </cell>
        </row>
        <row r="41">
          <cell r="CI41">
            <v>0.86467952732203679</v>
          </cell>
        </row>
        <row r="42">
          <cell r="CI42">
            <v>787.19205704278181</v>
          </cell>
        </row>
        <row r="43">
          <cell r="CI43">
            <v>167.1094276094276</v>
          </cell>
        </row>
        <row r="44">
          <cell r="CI44">
            <v>1.247765</v>
          </cell>
        </row>
        <row r="45">
          <cell r="CI45">
            <v>7464</v>
          </cell>
        </row>
        <row r="46">
          <cell r="CI46">
            <v>1.5018629999999999</v>
          </cell>
        </row>
        <row r="47">
          <cell r="CI47">
            <v>0.83081146549319085</v>
          </cell>
        </row>
        <row r="48">
          <cell r="CI48">
            <v>2947.6243967744549</v>
          </cell>
        </row>
        <row r="49">
          <cell r="CI49">
            <v>167.17108788853164</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GSUS TRAFFIC"/>
      <sheetName val="PGSUS TRAFFIC WEB"/>
      <sheetName val="CARBON EMISS WEB"/>
      <sheetName val="Market shares"/>
      <sheetName val="TAV passengers"/>
      <sheetName val="THY MONTHLY"/>
      <sheetName val="THY REGIONAL"/>
      <sheetName val="Quart-new vs. old"/>
      <sheetName val="ÇIKIŞ"/>
    </sheetNames>
    <sheetDataSet>
      <sheetData sheetId="0">
        <row r="4">
          <cell r="BY4">
            <v>1.7367050000000002</v>
          </cell>
        </row>
        <row r="5">
          <cell r="BY5">
            <v>10578</v>
          </cell>
        </row>
        <row r="6">
          <cell r="BY6">
            <v>2.0014059999999998</v>
          </cell>
        </row>
        <row r="7">
          <cell r="BY7">
            <v>0.86774247703864205</v>
          </cell>
        </row>
        <row r="8">
          <cell r="BY8">
            <v>2825.345712324005</v>
          </cell>
        </row>
        <row r="9">
          <cell r="BY9">
            <v>164.18084704102858</v>
          </cell>
        </row>
        <row r="11">
          <cell r="BY11">
            <v>0.75202400000000003</v>
          </cell>
        </row>
        <row r="12">
          <cell r="BY12">
            <v>4499</v>
          </cell>
        </row>
        <row r="13">
          <cell r="BY13">
            <v>0.84629399999999999</v>
          </cell>
        </row>
        <row r="14">
          <cell r="BY14">
            <v>0.88860845049120052</v>
          </cell>
        </row>
        <row r="15">
          <cell r="BY15">
            <v>635.78756024400059</v>
          </cell>
        </row>
        <row r="16">
          <cell r="BY16">
            <v>167.15358968659703</v>
          </cell>
        </row>
        <row r="17">
          <cell r="BY17">
            <v>0.98468100000000003</v>
          </cell>
        </row>
        <row r="18">
          <cell r="BY18">
            <v>6079</v>
          </cell>
        </row>
        <row r="19">
          <cell r="BY19">
            <v>1.1551119999999999</v>
          </cell>
        </row>
        <row r="20">
          <cell r="BY20">
            <v>0.85245500003462882</v>
          </cell>
        </row>
        <row r="21">
          <cell r="BY21">
            <v>2189.5581520800042</v>
          </cell>
        </row>
        <row r="22">
          <cell r="BY22">
            <v>161.98075341339037</v>
          </cell>
        </row>
        <row r="31">
          <cell r="BY31">
            <v>4.853021</v>
          </cell>
        </row>
        <row r="32">
          <cell r="BY32">
            <v>31695</v>
          </cell>
        </row>
        <row r="33">
          <cell r="BY33">
            <v>6.0040569999999995</v>
          </cell>
        </row>
        <row r="34">
          <cell r="BY34">
            <v>0.8082902943792839</v>
          </cell>
        </row>
        <row r="35">
          <cell r="BY35">
            <v>8402.0889647280019</v>
          </cell>
        </row>
        <row r="36">
          <cell r="BY36">
            <v>153.11629594573279</v>
          </cell>
        </row>
        <row r="38">
          <cell r="BY38">
            <v>2.1987220000000001</v>
          </cell>
        </row>
        <row r="39">
          <cell r="BY39">
            <v>13753</v>
          </cell>
        </row>
        <row r="40">
          <cell r="BY40">
            <v>2.584133</v>
          </cell>
        </row>
        <row r="41">
          <cell r="BY41">
            <v>0.85085481281342723</v>
          </cell>
        </row>
        <row r="42">
          <cell r="BY42">
            <v>1967.6563647440009</v>
          </cell>
        </row>
        <row r="43">
          <cell r="BY43">
            <v>159.8721733439977</v>
          </cell>
        </row>
        <row r="44">
          <cell r="BY44">
            <v>2.654299</v>
          </cell>
        </row>
        <row r="45">
          <cell r="BY45">
            <v>17942</v>
          </cell>
        </row>
        <row r="46">
          <cell r="BY46">
            <v>3.419924</v>
          </cell>
        </row>
        <row r="47">
          <cell r="BY47">
            <v>0.77612806600380591</v>
          </cell>
        </row>
        <row r="48">
          <cell r="BY48">
            <v>6434.4325999839994</v>
          </cell>
        </row>
        <row r="49">
          <cell r="BY49">
            <v>147.9377438412663</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8DA6-C688-4082-89A0-2D9422509F58}">
  <dimension ref="B2:N38"/>
  <sheetViews>
    <sheetView showGridLines="0" tabSelected="1" zoomScale="55" zoomScaleNormal="55" workbookViewId="0">
      <selection activeCell="E41" sqref="E41"/>
    </sheetView>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36</v>
      </c>
      <c r="N32" s="116"/>
    </row>
    <row r="33" spans="2:14" x14ac:dyDescent="0.3">
      <c r="B33" s="115"/>
      <c r="N33" s="116"/>
    </row>
    <row r="34" spans="2:14" ht="18" x14ac:dyDescent="0.35">
      <c r="B34" s="115"/>
      <c r="C34" s="121" t="s">
        <v>23</v>
      </c>
      <c r="D34" s="122"/>
      <c r="N34" s="116"/>
    </row>
    <row r="35" spans="2:14" ht="18" x14ac:dyDescent="0.35">
      <c r="B35" s="115"/>
      <c r="C35" s="121" t="s">
        <v>24</v>
      </c>
      <c r="D35" s="122"/>
      <c r="N35" s="116"/>
    </row>
    <row r="36" spans="2:14" ht="18" x14ac:dyDescent="0.35">
      <c r="B36" s="115"/>
      <c r="C36" s="121"/>
      <c r="D36" s="122"/>
      <c r="N36" s="116"/>
    </row>
    <row r="37" spans="2:14" ht="18" x14ac:dyDescent="0.35">
      <c r="B37" s="115"/>
      <c r="C37" s="123" t="s">
        <v>25</v>
      </c>
      <c r="D37" s="122"/>
      <c r="N37" s="116"/>
    </row>
    <row r="38" spans="2:14" x14ac:dyDescent="0.3">
      <c r="B38" s="117"/>
      <c r="C38" s="118"/>
      <c r="D38" s="118"/>
      <c r="E38" s="118"/>
      <c r="F38" s="118"/>
      <c r="G38" s="118"/>
      <c r="H38" s="118"/>
      <c r="I38" s="118"/>
      <c r="J38" s="118"/>
      <c r="K38" s="118"/>
      <c r="L38" s="118"/>
      <c r="M38" s="118"/>
      <c r="N38" s="119"/>
    </row>
  </sheetData>
  <hyperlinks>
    <hyperlink ref="C34" r:id="rId1" xr:uid="{8680798A-CBE8-4897-9C9F-0DA124DEB175}"/>
    <hyperlink ref="C35" r:id="rId2" xr:uid="{09FEE809-18DA-48F4-90BA-1F0BA523304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CA44"/>
  <sheetViews>
    <sheetView showGridLines="0" zoomScaleNormal="100" workbookViewId="0">
      <pane xSplit="2" ySplit="3" topLeftCell="BM4" activePane="bottomRight" state="frozen"/>
      <selection pane="topRight" activeCell="C1" sqref="C1"/>
      <selection pane="bottomLeft" activeCell="A4" sqref="A4"/>
      <selection pane="bottomRight" activeCell="BZ4" sqref="BZ4:BZ21"/>
    </sheetView>
  </sheetViews>
  <sheetFormatPr defaultRowHeight="14.4" x14ac:dyDescent="0.3"/>
  <cols>
    <col min="1" max="1" width="11.6640625" bestFit="1" customWidth="1"/>
    <col min="2" max="2" width="34.44140625" bestFit="1" customWidth="1"/>
    <col min="3" max="34" width="10.6640625" customWidth="1"/>
    <col min="35" max="37" width="12.109375" customWidth="1"/>
    <col min="38" max="38" width="11.33203125" customWidth="1"/>
    <col min="39" max="39" width="11.5546875" customWidth="1"/>
    <col min="40" max="45" width="11.109375" customWidth="1"/>
    <col min="46" max="76" width="10.6640625" customWidth="1"/>
    <col min="77" max="77" width="2.5546875" customWidth="1"/>
    <col min="78" max="78" width="15.33203125" bestFit="1" customWidth="1"/>
  </cols>
  <sheetData>
    <row r="1" spans="1:79" x14ac:dyDescent="0.3">
      <c r="AA1" s="1"/>
      <c r="AB1" s="1"/>
      <c r="AC1" s="1"/>
      <c r="AD1" s="1"/>
      <c r="AE1" s="1"/>
      <c r="AY1" s="1"/>
      <c r="BW1" s="1"/>
    </row>
    <row r="2" spans="1:79"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f>+'[1]PGSUS TRAFFIC'!CI2</f>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2024</v>
      </c>
      <c r="BR2" s="7">
        <v>2024</v>
      </c>
      <c r="BS2" s="7">
        <v>2024</v>
      </c>
      <c r="BT2" s="7">
        <v>2024</v>
      </c>
      <c r="BU2" s="7">
        <v>2024</v>
      </c>
      <c r="BV2" s="7">
        <v>2024</v>
      </c>
      <c r="BW2" s="3">
        <v>2025</v>
      </c>
      <c r="BX2" s="4">
        <v>2025</v>
      </c>
      <c r="BZ2" s="175" t="s">
        <v>37</v>
      </c>
    </row>
    <row r="3" spans="1:79" ht="15" thickBot="1" x14ac:dyDescent="0.35">
      <c r="A3" s="9" t="s">
        <v>0</v>
      </c>
      <c r="B3" s="9"/>
      <c r="C3" s="10" t="s">
        <v>5</v>
      </c>
      <c r="D3" s="11" t="s">
        <v>6</v>
      </c>
      <c r="E3" s="11" t="s">
        <v>7</v>
      </c>
      <c r="F3" s="11" t="s">
        <v>8</v>
      </c>
      <c r="G3" s="11" t="s">
        <v>9</v>
      </c>
      <c r="H3" s="11" t="s">
        <v>10</v>
      </c>
      <c r="I3" s="11" t="s">
        <v>11</v>
      </c>
      <c r="J3" s="11" t="s">
        <v>12</v>
      </c>
      <c r="K3" s="11" t="s">
        <v>13</v>
      </c>
      <c r="L3" s="11" t="s">
        <v>14</v>
      </c>
      <c r="M3" s="11" t="s">
        <v>15</v>
      </c>
      <c r="N3" s="12" t="s">
        <v>16</v>
      </c>
      <c r="O3" s="13" t="s">
        <v>5</v>
      </c>
      <c r="P3" s="14" t="s">
        <v>6</v>
      </c>
      <c r="Q3" s="14" t="s">
        <v>7</v>
      </c>
      <c r="R3" s="14" t="s">
        <v>8</v>
      </c>
      <c r="S3" s="14" t="s">
        <v>9</v>
      </c>
      <c r="T3" s="14" t="s">
        <v>10</v>
      </c>
      <c r="U3" s="14" t="s">
        <v>11</v>
      </c>
      <c r="V3" s="14" t="s">
        <v>12</v>
      </c>
      <c r="W3" s="14" t="s">
        <v>13</v>
      </c>
      <c r="X3" s="14" t="s">
        <v>14</v>
      </c>
      <c r="Y3" s="14" t="s">
        <v>15</v>
      </c>
      <c r="Z3" s="15" t="s">
        <v>16</v>
      </c>
      <c r="AA3" s="10" t="s">
        <v>5</v>
      </c>
      <c r="AB3" s="11" t="s">
        <v>6</v>
      </c>
      <c r="AC3" s="11" t="s">
        <v>7</v>
      </c>
      <c r="AD3" s="11" t="s">
        <v>8</v>
      </c>
      <c r="AE3" s="11" t="s">
        <v>9</v>
      </c>
      <c r="AF3" s="11" t="s">
        <v>10</v>
      </c>
      <c r="AG3" s="11" t="s">
        <v>11</v>
      </c>
      <c r="AH3" s="11" t="s">
        <v>12</v>
      </c>
      <c r="AI3" s="11" t="s">
        <v>13</v>
      </c>
      <c r="AJ3" s="11" t="s">
        <v>14</v>
      </c>
      <c r="AK3" s="11" t="s">
        <v>15</v>
      </c>
      <c r="AL3" s="11" t="s">
        <v>16</v>
      </c>
      <c r="AM3" s="13" t="s">
        <v>5</v>
      </c>
      <c r="AN3" s="14" t="s">
        <v>6</v>
      </c>
      <c r="AO3" s="14" t="s">
        <v>7</v>
      </c>
      <c r="AP3" s="14" t="s">
        <v>8</v>
      </c>
      <c r="AQ3" s="14" t="s">
        <v>9</v>
      </c>
      <c r="AR3" s="14" t="s">
        <v>10</v>
      </c>
      <c r="AS3" s="14" t="s">
        <v>11</v>
      </c>
      <c r="AT3" s="14" t="s">
        <v>12</v>
      </c>
      <c r="AU3" s="14" t="s">
        <v>13</v>
      </c>
      <c r="AV3" s="14" t="s">
        <v>14</v>
      </c>
      <c r="AW3" s="14" t="s">
        <v>15</v>
      </c>
      <c r="AX3" s="14" t="s">
        <v>16</v>
      </c>
      <c r="AY3" s="10" t="s">
        <v>5</v>
      </c>
      <c r="AZ3" s="11" t="s">
        <v>6</v>
      </c>
      <c r="BA3" s="11" t="s">
        <v>7</v>
      </c>
      <c r="BB3" s="11" t="s">
        <v>8</v>
      </c>
      <c r="BC3" s="11" t="s">
        <v>9</v>
      </c>
      <c r="BD3" s="11" t="s">
        <v>10</v>
      </c>
      <c r="BE3" s="11" t="s">
        <v>11</v>
      </c>
      <c r="BF3" s="11" t="s">
        <v>12</v>
      </c>
      <c r="BG3" s="11" t="s">
        <v>13</v>
      </c>
      <c r="BH3" s="11" t="s">
        <v>14</v>
      </c>
      <c r="BI3" s="11" t="s">
        <v>15</v>
      </c>
      <c r="BJ3" s="11" t="s">
        <v>16</v>
      </c>
      <c r="BK3" s="13" t="s">
        <v>5</v>
      </c>
      <c r="BL3" s="14" t="s">
        <v>6</v>
      </c>
      <c r="BM3" s="14" t="s">
        <v>7</v>
      </c>
      <c r="BN3" s="14" t="s">
        <v>8</v>
      </c>
      <c r="BO3" s="14" t="s">
        <v>9</v>
      </c>
      <c r="BP3" s="14" t="s">
        <v>10</v>
      </c>
      <c r="BQ3" s="14" t="s">
        <v>11</v>
      </c>
      <c r="BR3" s="14" t="s">
        <v>12</v>
      </c>
      <c r="BS3" s="14" t="s">
        <v>13</v>
      </c>
      <c r="BT3" s="14" t="s">
        <v>14</v>
      </c>
      <c r="BU3" s="14" t="s">
        <v>15</v>
      </c>
      <c r="BV3" s="14" t="s">
        <v>16</v>
      </c>
      <c r="BW3" s="10" t="s">
        <v>5</v>
      </c>
      <c r="BX3" s="11" t="s">
        <v>6</v>
      </c>
      <c r="BZ3" s="176" t="s">
        <v>34</v>
      </c>
    </row>
    <row r="4" spans="1:79" s="25" customFormat="1" x14ac:dyDescent="0.3">
      <c r="A4" s="180" t="s">
        <v>1</v>
      </c>
      <c r="B4" s="16" t="s">
        <v>17</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50">
        <v>1.054867</v>
      </c>
      <c r="AB4" s="51">
        <v>1.056632</v>
      </c>
      <c r="AC4" s="51">
        <v>1.2941720000000001</v>
      </c>
      <c r="AD4" s="51">
        <v>1.014837</v>
      </c>
      <c r="AE4" s="51">
        <v>0.87400900000000004</v>
      </c>
      <c r="AF4" s="51">
        <v>1.7761930000000001</v>
      </c>
      <c r="AG4" s="51">
        <v>2.485271</v>
      </c>
      <c r="AH4" s="51">
        <v>2.5575049999999999</v>
      </c>
      <c r="AI4" s="51">
        <v>2.1935959999999999</v>
      </c>
      <c r="AJ4" s="51">
        <v>2.191119</v>
      </c>
      <c r="AK4" s="51">
        <v>1.9581330000000001</v>
      </c>
      <c r="AL4" s="52">
        <v>1.7007669999999999</v>
      </c>
      <c r="AM4" s="124">
        <v>1.548116</v>
      </c>
      <c r="AN4" s="21">
        <v>1.5682</v>
      </c>
      <c r="AO4" s="21">
        <f>+'[2]PGSUS TRAFFIC'!BY4</f>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21">
        <v>2.2217349999999998</v>
      </c>
      <c r="AY4" s="17">
        <f>+'[1]PGSUS TRAFFIC'!CI4</f>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U4" s="21">
        <v>3.0403830000000003</v>
      </c>
      <c r="BV4" s="21">
        <v>3.1005019999999996</v>
      </c>
      <c r="BW4" s="17">
        <v>3.189594</v>
      </c>
      <c r="BX4" s="18">
        <v>2.8291199999999996</v>
      </c>
      <c r="BZ4" s="177">
        <f>+BX4/BL4-1</f>
        <v>5.6996165982829972E-2</v>
      </c>
    </row>
    <row r="5" spans="1:79" x14ac:dyDescent="0.3">
      <c r="A5" s="181"/>
      <c r="B5" s="26" t="s">
        <v>18</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30">
        <v>11806</v>
      </c>
      <c r="AM5" s="125">
        <v>10974</v>
      </c>
      <c r="AN5" s="28">
        <v>10143</v>
      </c>
      <c r="AO5" s="28">
        <f>+'[2]PGSUS TRAFFIC'!BY5</f>
        <v>10578</v>
      </c>
      <c r="AP5" s="28">
        <v>12093</v>
      </c>
      <c r="AQ5" s="28">
        <v>15208</v>
      </c>
      <c r="AR5" s="28">
        <v>15819</v>
      </c>
      <c r="AS5" s="28">
        <v>16830</v>
      </c>
      <c r="AT5" s="28">
        <v>16951</v>
      </c>
      <c r="AU5" s="28">
        <v>15660</v>
      </c>
      <c r="AV5" s="28">
        <v>15815</v>
      </c>
      <c r="AW5" s="28">
        <v>12692</v>
      </c>
      <c r="AX5" s="28">
        <v>13428</v>
      </c>
      <c r="AY5" s="27">
        <f>+'[1]PGSUS TRAFFIC'!CI5</f>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U5" s="28">
        <v>16704</v>
      </c>
      <c r="BV5" s="28">
        <v>17367</v>
      </c>
      <c r="BW5" s="27">
        <v>17853</v>
      </c>
      <c r="BX5" s="29">
        <v>15119</v>
      </c>
      <c r="BZ5" s="178">
        <f t="shared" ref="BZ5:BZ6" si="0">+BX5/BL5-1</f>
        <v>3.1450402510574405E-2</v>
      </c>
    </row>
    <row r="6" spans="1:79" x14ac:dyDescent="0.3">
      <c r="A6" s="181"/>
      <c r="B6" s="26" t="s">
        <v>19</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7">
        <v>2.2325029999999999</v>
      </c>
      <c r="AM6" s="126">
        <v>2.082281</v>
      </c>
      <c r="AN6" s="35">
        <v>1.9203700000000001</v>
      </c>
      <c r="AO6" s="35">
        <f>+'[2]PGSUS TRAFFIC'!BY6</f>
        <v>2.0014059999999998</v>
      </c>
      <c r="AP6" s="35">
        <v>2.3092700000000002</v>
      </c>
      <c r="AQ6" s="35">
        <v>2.9191779999999996</v>
      </c>
      <c r="AR6" s="35">
        <v>3.053731</v>
      </c>
      <c r="AS6" s="35">
        <v>3.272837</v>
      </c>
      <c r="AT6" s="35">
        <v>3.3027899999999999</v>
      </c>
      <c r="AU6" s="35">
        <v>3.062392</v>
      </c>
      <c r="AV6" s="35">
        <v>3.1224319999999999</v>
      </c>
      <c r="AW6" s="35">
        <v>2.5130160000000004</v>
      </c>
      <c r="AX6" s="35">
        <v>2.657565</v>
      </c>
      <c r="AY6" s="34">
        <f>+'[1]PGSUS TRAFFIC'!CI6</f>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U6" s="35">
        <v>3.4938500000000001</v>
      </c>
      <c r="BV6" s="35">
        <v>3.6388989999999999</v>
      </c>
      <c r="BW6" s="34">
        <v>3.7409859999999995</v>
      </c>
      <c r="BX6" s="36">
        <v>3.1756609999999998</v>
      </c>
      <c r="BZ6" s="178">
        <f t="shared" si="0"/>
        <v>5.3659768263007779E-2</v>
      </c>
    </row>
    <row r="7" spans="1:79" s="25" customFormat="1" x14ac:dyDescent="0.3">
      <c r="A7" s="181"/>
      <c r="B7" s="41" t="s">
        <v>20</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5">
        <v>0.76182070080084996</v>
      </c>
      <c r="AM7" s="127">
        <v>0.7434712221837495</v>
      </c>
      <c r="AN7" s="44">
        <v>0.81661346511349375</v>
      </c>
      <c r="AO7" s="44">
        <f>+'[2]PGSUS TRAFFIC'!BY7</f>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f>+'[1]PGSUS TRAFFIC'!CI7</f>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U7" s="44">
        <v>0.87020994032371168</v>
      </c>
      <c r="BV7" s="44">
        <v>0.85204398363351108</v>
      </c>
      <c r="BW7" s="42">
        <v>0.85260784188981209</v>
      </c>
      <c r="BX7" s="44">
        <v>0.89087594677139648</v>
      </c>
      <c r="BZ7" s="179">
        <f>+(BX7-BL7)*100</f>
        <v>0.2812040926079229</v>
      </c>
      <c r="CA7" s="25" t="s">
        <v>35</v>
      </c>
    </row>
    <row r="8" spans="1:79" x14ac:dyDescent="0.3">
      <c r="A8" s="181"/>
      <c r="B8" s="26" t="s">
        <v>21</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30">
        <v>3028.5869614040012</v>
      </c>
      <c r="AM8" s="125">
        <v>2916.5730741119969</v>
      </c>
      <c r="AN8" s="28">
        <v>2660.1701782919986</v>
      </c>
      <c r="AO8" s="28">
        <f>+'[2]PGSUS TRAFFIC'!BY8</f>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8">
        <v>3993.2183769413823</v>
      </c>
      <c r="AY8" s="48">
        <f>+'[1]PGSUS TRAFFIC'!CI8</f>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U8" s="28">
        <v>5299.5879863530272</v>
      </c>
      <c r="BV8" s="28">
        <v>5521.064831335997</v>
      </c>
      <c r="BW8" s="48">
        <v>5710.1961180359931</v>
      </c>
      <c r="BX8" s="29">
        <v>4939.2516147528495</v>
      </c>
      <c r="BZ8" s="178">
        <f t="shared" ref="BZ8:BZ12" si="1">+BX8/BL8-1</f>
        <v>8.7408099099300252E-2</v>
      </c>
    </row>
    <row r="9" spans="1:79" ht="15" thickBot="1" x14ac:dyDescent="0.35">
      <c r="A9" s="181"/>
      <c r="B9" s="26" t="s">
        <v>22</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30">
        <v>144.05954599356261</v>
      </c>
      <c r="AM9" s="125">
        <v>141.07125934025879</v>
      </c>
      <c r="AN9" s="28">
        <v>154.60909001281672</v>
      </c>
      <c r="AO9" s="28">
        <f>+'[2]PGSUS TRAFFIC'!BY9</f>
        <v>164.18084704102858</v>
      </c>
      <c r="AP9" s="28">
        <v>146.38377573803027</v>
      </c>
      <c r="AQ9" s="28">
        <v>147.04655444502893</v>
      </c>
      <c r="AR9" s="28">
        <v>158.54080536064225</v>
      </c>
      <c r="AS9" s="28">
        <v>170.94491978609625</v>
      </c>
      <c r="AT9" s="28">
        <v>175.00247772992742</v>
      </c>
      <c r="AU9" s="28">
        <v>168.67739463601532</v>
      </c>
      <c r="AV9" s="28">
        <v>168.78564653809676</v>
      </c>
      <c r="AW9" s="28">
        <v>173.13599117554361</v>
      </c>
      <c r="AX9" s="28">
        <v>165.45539171879653</v>
      </c>
      <c r="AY9" s="48">
        <f>+'[1]PGSUS TRAFFIC'!CI9</f>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U9" s="28">
        <v>182.01526580459773</v>
      </c>
      <c r="BV9" s="28">
        <v>178.5283583808372</v>
      </c>
      <c r="BW9" s="48">
        <v>178.65871282137456</v>
      </c>
      <c r="BX9" s="29">
        <v>187.12348700310864</v>
      </c>
      <c r="BZ9" s="178">
        <f t="shared" si="1"/>
        <v>2.4766836495556666E-2</v>
      </c>
    </row>
    <row r="10" spans="1:79" s="25" customFormat="1" x14ac:dyDescent="0.3">
      <c r="A10" s="183" t="s">
        <v>2</v>
      </c>
      <c r="B10" s="49" t="s">
        <v>17</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2">
        <v>0.79036300000000004</v>
      </c>
      <c r="AM10" s="128">
        <v>0.71699100000000004</v>
      </c>
      <c r="AN10" s="54">
        <v>0.72970699999999999</v>
      </c>
      <c r="AO10" s="54">
        <f>+'[2]PGSUS TRAFFIC'!BY11</f>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4">
        <v>0.85206599999999999</v>
      </c>
      <c r="AY10" s="50">
        <f>+'[1]PGSUS TRAFFIC'!CI11</f>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U10" s="54">
        <v>1.1826970000000001</v>
      </c>
      <c r="BV10" s="54">
        <v>1.1902699999999999</v>
      </c>
      <c r="BW10" s="50">
        <v>1.2071050000000001</v>
      </c>
      <c r="BX10" s="51">
        <v>0.98543099999999995</v>
      </c>
      <c r="BZ10" s="177">
        <f t="shared" si="1"/>
        <v>-9.7650154934839417E-2</v>
      </c>
    </row>
    <row r="11" spans="1:79" x14ac:dyDescent="0.3">
      <c r="A11" s="181"/>
      <c r="B11" s="26" t="s">
        <v>18</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30">
        <v>5416</v>
      </c>
      <c r="AM11" s="125">
        <v>4725</v>
      </c>
      <c r="AN11" s="28">
        <v>4529</v>
      </c>
      <c r="AO11" s="28">
        <f>+'[2]PGSUS TRAFFIC'!BY12</f>
        <v>4499</v>
      </c>
      <c r="AP11" s="28">
        <v>4870</v>
      </c>
      <c r="AQ11" s="28">
        <v>6890</v>
      </c>
      <c r="AR11" s="28">
        <v>6556</v>
      </c>
      <c r="AS11" s="28">
        <v>6193</v>
      </c>
      <c r="AT11" s="28">
        <v>6120</v>
      </c>
      <c r="AU11" s="28">
        <v>5500</v>
      </c>
      <c r="AV11" s="28">
        <v>5866</v>
      </c>
      <c r="AW11" s="28">
        <v>5278</v>
      </c>
      <c r="AX11" s="28">
        <v>5379</v>
      </c>
      <c r="AY11" s="48">
        <f>+'[1]PGSUS TRAFFIC'!CI12</f>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U11" s="28">
        <v>6190</v>
      </c>
      <c r="BV11" s="28">
        <v>6465</v>
      </c>
      <c r="BW11" s="48">
        <v>6431</v>
      </c>
      <c r="BX11" s="29">
        <v>5125</v>
      </c>
      <c r="BZ11" s="178">
        <f t="shared" si="1"/>
        <v>-0.14182853315472199</v>
      </c>
    </row>
    <row r="12" spans="1:79" x14ac:dyDescent="0.3">
      <c r="A12" s="181"/>
      <c r="B12" s="26" t="s">
        <v>19</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7">
        <v>1.0176419999999999</v>
      </c>
      <c r="AM12" s="126">
        <v>0.88818399999999997</v>
      </c>
      <c r="AN12" s="35">
        <v>0.84965500000000005</v>
      </c>
      <c r="AO12" s="35">
        <f>+'[2]PGSUS TRAFFIC'!BY13</f>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5">
        <v>1.036416</v>
      </c>
      <c r="AY12" s="58">
        <f>+'[1]PGSUS TRAFFIC'!CI13</f>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U12" s="35">
        <v>1.2961119999999999</v>
      </c>
      <c r="BV12" s="35">
        <v>1.342991</v>
      </c>
      <c r="BW12" s="58">
        <v>1.3410089999999999</v>
      </c>
      <c r="BX12" s="36">
        <v>1.0674779999999999</v>
      </c>
      <c r="BZ12" s="178">
        <f t="shared" si="1"/>
        <v>-0.11032972235047822</v>
      </c>
    </row>
    <row r="13" spans="1:79" s="25" customFormat="1" x14ac:dyDescent="0.3">
      <c r="A13" s="181"/>
      <c r="B13" s="41" t="s">
        <v>20</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5">
        <v>0.77666114409586096</v>
      </c>
      <c r="AM13" s="127">
        <v>0.80725502823739237</v>
      </c>
      <c r="AN13" s="43">
        <v>0.85882740641789901</v>
      </c>
      <c r="AO13" s="43">
        <f>+'[2]PGSUS TRAFFIC'!BY14</f>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3">
        <v>0.82212740829937014</v>
      </c>
      <c r="AY13" s="42">
        <f>+'[1]PGSUS TRAFFIC'!CI14</f>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U13" s="43">
        <v>0.91249598800103704</v>
      </c>
      <c r="BV13" s="43">
        <v>0.88628293115888335</v>
      </c>
      <c r="BW13" s="42">
        <v>0.9001468297379065</v>
      </c>
      <c r="BX13" s="44">
        <v>0.92313939959418367</v>
      </c>
      <c r="BZ13" s="179">
        <f>+(BX13-BL13)*100</f>
        <v>1.2971696415974399</v>
      </c>
      <c r="CA13" s="25" t="s">
        <v>35</v>
      </c>
    </row>
    <row r="14" spans="1:79" x14ac:dyDescent="0.3">
      <c r="A14" s="181"/>
      <c r="B14" s="26" t="s">
        <v>21</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30">
        <v>783.53388338800096</v>
      </c>
      <c r="AM14" s="125">
        <v>680.70517359200016</v>
      </c>
      <c r="AN14" s="28">
        <v>651.16363090800019</v>
      </c>
      <c r="AO14" s="28">
        <f>+'[2]PGSUS TRAFFIC'!BY15</f>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8">
        <v>774.02685538485389</v>
      </c>
      <c r="AY14" s="27">
        <f>+'[1]PGSUS TRAFFIC'!CI15</f>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U14" s="28">
        <v>973.87689418502657</v>
      </c>
      <c r="BV14" s="28">
        <v>1014.3449614760017</v>
      </c>
      <c r="BW14" s="27">
        <v>1021.8326493319993</v>
      </c>
      <c r="BX14" s="29">
        <v>800.94848682287557</v>
      </c>
      <c r="BZ14" s="178">
        <f t="shared" ref="BZ14:BZ18" si="2">+BX14/BL14-1</f>
        <v>-0.11772231581943537</v>
      </c>
    </row>
    <row r="15" spans="1:79" ht="15" thickBot="1" x14ac:dyDescent="0.35">
      <c r="A15" s="184"/>
      <c r="B15" s="61" t="s">
        <v>22</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131">
        <v>145.93112998522895</v>
      </c>
      <c r="AM15" s="129">
        <v>151.74412698412701</v>
      </c>
      <c r="AN15" s="66">
        <v>161.11879001987194</v>
      </c>
      <c r="AO15" s="66">
        <f>+'[2]PGSUS TRAFFIC'!BY16</f>
        <v>167.15358968659703</v>
      </c>
      <c r="AP15" s="66">
        <v>149.99548254620123</v>
      </c>
      <c r="AQ15" s="66">
        <v>140.25210449927431</v>
      </c>
      <c r="AR15" s="66">
        <v>161.73169615619281</v>
      </c>
      <c r="AS15" s="66">
        <v>179.86775391571129</v>
      </c>
      <c r="AT15" s="66">
        <v>185.9</v>
      </c>
      <c r="AU15" s="66">
        <v>173.82527272727273</v>
      </c>
      <c r="AV15" s="66">
        <v>168.68479372655983</v>
      </c>
      <c r="AW15" s="66">
        <v>170.35335354300872</v>
      </c>
      <c r="AX15" s="66">
        <v>158.40602342442833</v>
      </c>
      <c r="AY15" s="70">
        <f>+'[1]PGSUS TRAFFIC'!CI16</f>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U15" s="66">
        <v>191.06575121163169</v>
      </c>
      <c r="BV15" s="66">
        <v>184.10982211910286</v>
      </c>
      <c r="BW15" s="70">
        <v>187.70097962991758</v>
      </c>
      <c r="BX15" s="71">
        <v>192.27921951219511</v>
      </c>
      <c r="BZ15" s="178">
        <f t="shared" si="2"/>
        <v>5.1479663361783112E-2</v>
      </c>
    </row>
    <row r="16" spans="1:79" s="25" customFormat="1" x14ac:dyDescent="0.3">
      <c r="A16" s="180" t="s">
        <v>3</v>
      </c>
      <c r="B16" s="16" t="s">
        <v>17</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9">
        <v>0.91040399999999999</v>
      </c>
      <c r="AM16" s="124">
        <v>0.831125</v>
      </c>
      <c r="AN16" s="21">
        <v>0.83849300000000004</v>
      </c>
      <c r="AO16" s="21">
        <f>+'[2]PGSUS TRAFFIC'!BY17</f>
        <v>0.98468100000000003</v>
      </c>
      <c r="AP16" s="21">
        <v>1.039741</v>
      </c>
      <c r="AQ16" s="21">
        <v>1.2699469999999999</v>
      </c>
      <c r="AR16" s="21">
        <v>1.4476439999999999</v>
      </c>
      <c r="AS16" s="21">
        <v>1.763082</v>
      </c>
      <c r="AT16" s="21">
        <v>1.828759</v>
      </c>
      <c r="AU16" s="21">
        <v>1.685449</v>
      </c>
      <c r="AV16" s="21">
        <v>1.67984</v>
      </c>
      <c r="AW16" s="21">
        <v>1.2983169999999999</v>
      </c>
      <c r="AX16" s="21">
        <v>1.369669</v>
      </c>
      <c r="AY16" s="17">
        <f>+'[1]PGSUS TRAFFIC'!CI17</f>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U16" s="21">
        <v>1.8576859999999999</v>
      </c>
      <c r="BV16" s="21">
        <v>1.9102319999999999</v>
      </c>
      <c r="BW16" s="17">
        <v>1.9824889999999999</v>
      </c>
      <c r="BX16" s="18">
        <v>1.8436889999999999</v>
      </c>
      <c r="BZ16" s="177">
        <f t="shared" si="2"/>
        <v>0.1635821909076336</v>
      </c>
    </row>
    <row r="17" spans="1:79" x14ac:dyDescent="0.3">
      <c r="A17" s="181"/>
      <c r="B17" s="26" t="s">
        <v>18</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30">
        <v>6390</v>
      </c>
      <c r="AM17" s="125">
        <v>6249</v>
      </c>
      <c r="AN17" s="28">
        <v>5614</v>
      </c>
      <c r="AO17" s="28">
        <f>+'[2]PGSUS TRAFFIC'!BY18</f>
        <v>6079</v>
      </c>
      <c r="AP17" s="28">
        <v>7223</v>
      </c>
      <c r="AQ17" s="28">
        <v>8318</v>
      </c>
      <c r="AR17" s="28">
        <v>9263</v>
      </c>
      <c r="AS17" s="28">
        <v>10637</v>
      </c>
      <c r="AT17" s="28">
        <v>10831</v>
      </c>
      <c r="AU17" s="28">
        <v>10160</v>
      </c>
      <c r="AV17" s="28">
        <v>9949</v>
      </c>
      <c r="AW17" s="28">
        <v>7414</v>
      </c>
      <c r="AX17" s="28">
        <v>8049</v>
      </c>
      <c r="AY17" s="48">
        <f>+'[1]PGSUS TRAFFIC'!CI18</f>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U17" s="28">
        <v>10514</v>
      </c>
      <c r="BV17" s="28">
        <v>10902</v>
      </c>
      <c r="BW17" s="48">
        <v>11422</v>
      </c>
      <c r="BX17" s="29">
        <v>9994</v>
      </c>
      <c r="BZ17" s="178">
        <f t="shared" si="2"/>
        <v>0.15058715173842963</v>
      </c>
    </row>
    <row r="18" spans="1:79" x14ac:dyDescent="0.3">
      <c r="A18" s="181"/>
      <c r="B18" s="26" t="s">
        <v>19</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7">
        <v>1.214861</v>
      </c>
      <c r="AM18" s="126">
        <v>1.194097</v>
      </c>
      <c r="AN18" s="35">
        <v>1.0707150000000001</v>
      </c>
      <c r="AO18" s="35">
        <f>+'[2]PGSUS TRAFFIC'!BY19</f>
        <v>1.1551119999999999</v>
      </c>
      <c r="AP18" s="35">
        <v>1.379734</v>
      </c>
      <c r="AQ18" s="35">
        <v>1.6043419999999999</v>
      </c>
      <c r="AR18" s="35">
        <v>1.785323</v>
      </c>
      <c r="AS18" s="35">
        <v>2.0659990000000001</v>
      </c>
      <c r="AT18" s="35">
        <v>2.10365</v>
      </c>
      <c r="AU18" s="35">
        <v>1.9847220000000001</v>
      </c>
      <c r="AV18" s="35">
        <v>1.965017</v>
      </c>
      <c r="AW18" s="35">
        <v>1.4893050000000001</v>
      </c>
      <c r="AX18" s="35">
        <v>1.621149</v>
      </c>
      <c r="AY18" s="58">
        <f>+'[1]PGSUS TRAFFIC'!CI19</f>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U18" s="35">
        <v>2.1977380000000002</v>
      </c>
      <c r="BV18" s="35">
        <v>2.2959079999999998</v>
      </c>
      <c r="BW18" s="58">
        <v>2.3999769999999998</v>
      </c>
      <c r="BX18" s="36">
        <v>2.1081829999999999</v>
      </c>
      <c r="BZ18" s="178">
        <f t="shared" si="2"/>
        <v>0.16212496058599513</v>
      </c>
    </row>
    <row r="19" spans="1:79" s="25" customFormat="1" x14ac:dyDescent="0.3">
      <c r="A19" s="181"/>
      <c r="B19" s="41" t="s">
        <v>20</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5">
        <v>0.74938943632234467</v>
      </c>
      <c r="AM19" s="127">
        <v>0.69602804462284051</v>
      </c>
      <c r="AN19" s="43">
        <v>0.78311502127083299</v>
      </c>
      <c r="AO19" s="43">
        <f>+'[2]PGSUS TRAFFIC'!BY20</f>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3">
        <v>0.84487545561820665</v>
      </c>
      <c r="AY19" s="42">
        <f>+'[1]PGSUS TRAFFIC'!CI20</f>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U19" s="43">
        <v>0.84527182038987347</v>
      </c>
      <c r="BV19" s="43">
        <v>0.83201591701409638</v>
      </c>
      <c r="BW19" s="42">
        <v>0.82604499959791289</v>
      </c>
      <c r="BX19" s="44">
        <v>0.87453935450575215</v>
      </c>
      <c r="BZ19" s="179">
        <f>+(BX19-BL19)*100</f>
        <v>0.10952430131796476</v>
      </c>
      <c r="CA19" s="25" t="s">
        <v>35</v>
      </c>
    </row>
    <row r="20" spans="1:79" x14ac:dyDescent="0.3">
      <c r="A20" s="181"/>
      <c r="B20" s="26" t="s">
        <v>21</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30">
        <v>2245.0530780160002</v>
      </c>
      <c r="AM20" s="125">
        <v>2235.8679005199965</v>
      </c>
      <c r="AN20" s="28">
        <v>2009.0065473839984</v>
      </c>
      <c r="AO20" s="28">
        <f>+'[2]PGSUS TRAFFIC'!BY21</f>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8">
        <v>3219.1915215565286</v>
      </c>
      <c r="AY20" s="48">
        <f>+'[1]PGSUS TRAFFIC'!CI21</f>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U20" s="28">
        <v>4325.7110921680005</v>
      </c>
      <c r="BV20" s="28">
        <v>4506.719869859995</v>
      </c>
      <c r="BW20" s="48">
        <v>4688.3634687039939</v>
      </c>
      <c r="BX20" s="29">
        <v>4138.3031279299739</v>
      </c>
      <c r="BZ20" s="178">
        <f t="shared" ref="BZ20:BZ21" si="3">+BX20/BL20-1</f>
        <v>0.13864654917117258</v>
      </c>
    </row>
    <row r="21" spans="1:79" ht="15" thickBot="1" x14ac:dyDescent="0.35">
      <c r="A21" s="182"/>
      <c r="B21" s="73" t="s">
        <v>22</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6">
        <v>142.47323943661971</v>
      </c>
      <c r="AM21" s="130">
        <v>133.00128020483277</v>
      </c>
      <c r="AN21" s="78">
        <v>149.35749910936943</v>
      </c>
      <c r="AO21" s="78">
        <f>+'[2]PGSUS TRAFFIC'!BY22</f>
        <v>161.98075341339037</v>
      </c>
      <c r="AP21" s="78">
        <v>143.94863630070608</v>
      </c>
      <c r="AQ21" s="78">
        <v>152.67456119259438</v>
      </c>
      <c r="AR21" s="78">
        <v>156.28241390478246</v>
      </c>
      <c r="AS21" s="78">
        <v>165.74992949139795</v>
      </c>
      <c r="AT21" s="78">
        <v>168.844889668544</v>
      </c>
      <c r="AU21" s="78">
        <v>165.89064960629921</v>
      </c>
      <c r="AV21" s="78">
        <v>168.84511006131268</v>
      </c>
      <c r="AW21" s="78">
        <v>175.11694092257889</v>
      </c>
      <c r="AX21" s="78">
        <v>170.1663560690769</v>
      </c>
      <c r="AY21" s="74">
        <f>+'[1]PGSUS TRAFFIC'!CI22</f>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U21" s="78">
        <v>176.68689366558871</v>
      </c>
      <c r="BV21" s="78">
        <v>175.21849201981289</v>
      </c>
      <c r="BW21" s="74">
        <v>173.56758886359657</v>
      </c>
      <c r="BX21" s="75">
        <v>184.47958775265158</v>
      </c>
      <c r="BZ21" s="178">
        <f t="shared" si="3"/>
        <v>1.1294267582920181E-2</v>
      </c>
    </row>
    <row r="22" spans="1:79"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T22" s="84"/>
      <c r="AU22" s="84"/>
      <c r="AV22" s="84"/>
      <c r="AW22" s="84"/>
      <c r="AY22" s="84"/>
      <c r="AZ22" s="84"/>
      <c r="BA22" s="84"/>
      <c r="BB22" s="84"/>
      <c r="BC22" s="84"/>
      <c r="BD22" s="84"/>
      <c r="BG22" s="84"/>
      <c r="BH22" s="84"/>
      <c r="BI22" s="84"/>
      <c r="BJ22" s="84"/>
      <c r="BO22" s="84"/>
      <c r="BP22" s="84"/>
      <c r="BQ22" s="84"/>
      <c r="BR22" s="84"/>
      <c r="BS22" s="84"/>
      <c r="BT22" s="84"/>
      <c r="BU22" s="84"/>
      <c r="BV22" s="84"/>
      <c r="BW22" s="84"/>
      <c r="BX22" s="84"/>
      <c r="BZ22" s="84"/>
    </row>
    <row r="23" spans="1:79"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T23" s="87"/>
      <c r="AU23" s="87"/>
      <c r="AV23" s="87"/>
      <c r="AW23" s="87"/>
      <c r="AZ23" s="84"/>
      <c r="BA23" s="84"/>
      <c r="BB23" s="84"/>
      <c r="BC23" s="84"/>
      <c r="BD23" s="84"/>
      <c r="BG23" s="84"/>
      <c r="BH23" s="84"/>
      <c r="BI23" s="84"/>
      <c r="BJ23" s="84"/>
      <c r="BK23" s="87"/>
      <c r="BL23" s="87"/>
      <c r="BM23" s="87"/>
      <c r="BN23" s="87"/>
      <c r="BO23" s="87"/>
      <c r="BP23" s="87"/>
      <c r="BQ23" s="87"/>
      <c r="BR23" s="87"/>
      <c r="BS23" s="84"/>
      <c r="BT23" s="84"/>
      <c r="BU23" s="84"/>
      <c r="BV23" s="87"/>
      <c r="BX23" s="84"/>
      <c r="BZ23" s="87"/>
    </row>
    <row r="24" spans="1:79"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3">
        <v>2021</v>
      </c>
      <c r="AB24" s="4">
        <v>2021</v>
      </c>
      <c r="AC24" s="4">
        <v>2021</v>
      </c>
      <c r="AD24" s="4">
        <v>2021</v>
      </c>
      <c r="AE24" s="4">
        <v>2021</v>
      </c>
      <c r="AF24" s="4">
        <v>2021</v>
      </c>
      <c r="AG24" s="4">
        <v>2021</v>
      </c>
      <c r="AH24" s="4">
        <v>2021</v>
      </c>
      <c r="AI24" s="4">
        <v>2021</v>
      </c>
      <c r="AJ24" s="4">
        <v>2021</v>
      </c>
      <c r="AK24" s="4">
        <v>2021</v>
      </c>
      <c r="AL24" s="5">
        <v>2021</v>
      </c>
      <c r="AM24" s="7">
        <v>2022</v>
      </c>
      <c r="AN24" s="7">
        <v>2022</v>
      </c>
      <c r="AO24" s="7">
        <v>2022</v>
      </c>
      <c r="AP24" s="7">
        <v>2022</v>
      </c>
      <c r="AQ24" s="7">
        <v>2022</v>
      </c>
      <c r="AR24" s="7">
        <v>2022</v>
      </c>
      <c r="AS24" s="7">
        <v>2022</v>
      </c>
      <c r="AT24" s="7">
        <v>2022</v>
      </c>
      <c r="AU24" s="7">
        <v>2022</v>
      </c>
      <c r="AV24" s="7">
        <v>2022</v>
      </c>
      <c r="AW24" s="7">
        <v>2022</v>
      </c>
      <c r="AX24" s="7">
        <v>2022</v>
      </c>
      <c r="AY24" s="3">
        <f>+AY2</f>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2024</v>
      </c>
      <c r="BR24" s="7">
        <v>2024</v>
      </c>
      <c r="BS24" s="7">
        <v>2024</v>
      </c>
      <c r="BT24" s="7">
        <v>2024</v>
      </c>
      <c r="BU24" s="7">
        <v>2024</v>
      </c>
      <c r="BV24" s="7">
        <v>2024</v>
      </c>
      <c r="BW24" s="3">
        <v>2025</v>
      </c>
      <c r="BX24" s="4">
        <v>2025</v>
      </c>
      <c r="BZ24" s="175" t="s">
        <v>38</v>
      </c>
    </row>
    <row r="25" spans="1:79" ht="15" thickBot="1" x14ac:dyDescent="0.35">
      <c r="A25" s="9" t="s">
        <v>4</v>
      </c>
      <c r="B25" s="9"/>
      <c r="C25" s="10" t="s">
        <v>5</v>
      </c>
      <c r="D25" s="11" t="s">
        <v>6</v>
      </c>
      <c r="E25" s="11" t="s">
        <v>7</v>
      </c>
      <c r="F25" s="11" t="s">
        <v>8</v>
      </c>
      <c r="G25" s="11" t="s">
        <v>9</v>
      </c>
      <c r="H25" s="11" t="s">
        <v>10</v>
      </c>
      <c r="I25" s="11" t="s">
        <v>11</v>
      </c>
      <c r="J25" s="11" t="s">
        <v>12</v>
      </c>
      <c r="K25" s="11" t="s">
        <v>13</v>
      </c>
      <c r="L25" s="11" t="s">
        <v>14</v>
      </c>
      <c r="M25" s="11" t="s">
        <v>15</v>
      </c>
      <c r="N25" s="12" t="s">
        <v>16</v>
      </c>
      <c r="O25" s="13" t="s">
        <v>5</v>
      </c>
      <c r="P25" s="14" t="s">
        <v>6</v>
      </c>
      <c r="Q25" s="14" t="s">
        <v>7</v>
      </c>
      <c r="R25" s="14" t="s">
        <v>8</v>
      </c>
      <c r="S25" s="14" t="s">
        <v>9</v>
      </c>
      <c r="T25" s="14" t="s">
        <v>10</v>
      </c>
      <c r="U25" s="14" t="s">
        <v>11</v>
      </c>
      <c r="V25" s="14" t="s">
        <v>12</v>
      </c>
      <c r="W25" s="14" t="s">
        <v>13</v>
      </c>
      <c r="X25" s="14" t="s">
        <v>14</v>
      </c>
      <c r="Y25" s="14" t="s">
        <v>15</v>
      </c>
      <c r="Z25" s="15" t="s">
        <v>16</v>
      </c>
      <c r="AA25" s="10" t="s">
        <v>5</v>
      </c>
      <c r="AB25" s="11" t="s">
        <v>6</v>
      </c>
      <c r="AC25" s="11" t="s">
        <v>7</v>
      </c>
      <c r="AD25" s="11" t="s">
        <v>8</v>
      </c>
      <c r="AE25" s="11" t="s">
        <v>9</v>
      </c>
      <c r="AF25" s="11" t="s">
        <v>10</v>
      </c>
      <c r="AG25" s="11" t="s">
        <v>11</v>
      </c>
      <c r="AH25" s="11" t="s">
        <v>12</v>
      </c>
      <c r="AI25" s="11" t="s">
        <v>13</v>
      </c>
      <c r="AJ25" s="11" t="s">
        <v>14</v>
      </c>
      <c r="AK25" s="11" t="s">
        <v>15</v>
      </c>
      <c r="AL25" s="12" t="s">
        <v>16</v>
      </c>
      <c r="AM25" s="14" t="s">
        <v>5</v>
      </c>
      <c r="AN25" s="14" t="s">
        <v>6</v>
      </c>
      <c r="AO25" s="14" t="s">
        <v>7</v>
      </c>
      <c r="AP25" s="14" t="s">
        <v>8</v>
      </c>
      <c r="AQ25" s="14" t="s">
        <v>9</v>
      </c>
      <c r="AR25" s="14" t="s">
        <v>10</v>
      </c>
      <c r="AS25" s="14" t="str">
        <f>+AS3</f>
        <v>Temmuz</v>
      </c>
      <c r="AT25" s="14" t="s">
        <v>12</v>
      </c>
      <c r="AU25" s="14" t="s">
        <v>13</v>
      </c>
      <c r="AV25" s="14" t="s">
        <v>14</v>
      </c>
      <c r="AW25" s="14" t="s">
        <v>15</v>
      </c>
      <c r="AX25" s="14" t="s">
        <v>16</v>
      </c>
      <c r="AY25" s="10" t="str">
        <f t="shared" ref="AY25" si="4">+AY3</f>
        <v>Ocak</v>
      </c>
      <c r="AZ25" s="11" t="s">
        <v>6</v>
      </c>
      <c r="BA25" s="11" t="s">
        <v>7</v>
      </c>
      <c r="BB25" s="11" t="s">
        <v>8</v>
      </c>
      <c r="BC25" s="11" t="s">
        <v>9</v>
      </c>
      <c r="BD25" s="11" t="s">
        <v>10</v>
      </c>
      <c r="BE25" s="11" t="s">
        <v>11</v>
      </c>
      <c r="BF25" s="11" t="s">
        <v>12</v>
      </c>
      <c r="BG25" s="11" t="s">
        <v>13</v>
      </c>
      <c r="BH25" s="11" t="s">
        <v>14</v>
      </c>
      <c r="BI25" s="11" t="s">
        <v>15</v>
      </c>
      <c r="BJ25" s="11" t="s">
        <v>16</v>
      </c>
      <c r="BK25" s="13" t="s">
        <v>5</v>
      </c>
      <c r="BL25" s="14" t="s">
        <v>6</v>
      </c>
      <c r="BM25" s="14" t="s">
        <v>7</v>
      </c>
      <c r="BN25" s="14" t="s">
        <v>8</v>
      </c>
      <c r="BO25" s="14" t="s">
        <v>9</v>
      </c>
      <c r="BP25" s="14" t="s">
        <v>10</v>
      </c>
      <c r="BQ25" s="14" t="s">
        <v>11</v>
      </c>
      <c r="BR25" s="14" t="s">
        <v>12</v>
      </c>
      <c r="BS25" s="14" t="s">
        <v>13</v>
      </c>
      <c r="BT25" s="14" t="s">
        <v>14</v>
      </c>
      <c r="BU25" s="14" t="s">
        <v>15</v>
      </c>
      <c r="BV25" s="14" t="s">
        <v>16</v>
      </c>
      <c r="BW25" s="10" t="s">
        <v>5</v>
      </c>
      <c r="BX25" s="11" t="s">
        <v>6</v>
      </c>
      <c r="BZ25" s="176" t="s">
        <v>34</v>
      </c>
    </row>
    <row r="26" spans="1:79" x14ac:dyDescent="0.3">
      <c r="A26" s="180" t="s">
        <v>1</v>
      </c>
      <c r="B26" s="88" t="s">
        <v>17</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4">
        <v>20.157100999999997</v>
      </c>
      <c r="AM26" s="132">
        <v>1.548116</v>
      </c>
      <c r="AN26" s="21">
        <v>3.1163160000000003</v>
      </c>
      <c r="AO26" s="21">
        <f>+'[2]PGSUS TRAFFIC'!BY31</f>
        <v>4.853021</v>
      </c>
      <c r="AP26" s="21">
        <v>6.62324</v>
      </c>
      <c r="AQ26" s="21">
        <v>8.8595240000000004</v>
      </c>
      <c r="AR26" s="21">
        <v>11.367481000000002</v>
      </c>
      <c r="AS26" s="21">
        <v>14.244484000000002</v>
      </c>
      <c r="AT26" s="21">
        <v>17.210951000000001</v>
      </c>
      <c r="AU26" s="21">
        <v>19.852439</v>
      </c>
      <c r="AV26" s="21">
        <v>22.521784</v>
      </c>
      <c r="AW26" s="21">
        <v>24.719115000000002</v>
      </c>
      <c r="AX26" s="21">
        <v>26.940960999999998</v>
      </c>
      <c r="AY26" s="20">
        <f>+'[1]PGSUS TRAFFIC'!CI31</f>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U26" s="21">
        <v>34.377470000000002</v>
      </c>
      <c r="BV26" s="21">
        <v>37.477972000000001</v>
      </c>
      <c r="BW26" s="20">
        <v>3.189594</v>
      </c>
      <c r="BX26" s="21">
        <v>6.0187139999999992</v>
      </c>
      <c r="BZ26" s="177">
        <f>+BX26/BL26-1</f>
        <v>0.12751680115458397</v>
      </c>
    </row>
    <row r="27" spans="1:79" x14ac:dyDescent="0.3">
      <c r="A27" s="181"/>
      <c r="B27" s="90" t="s">
        <v>18</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33">
        <v>138436</v>
      </c>
      <c r="AM27" s="133">
        <v>10974</v>
      </c>
      <c r="AN27" s="28">
        <v>21117</v>
      </c>
      <c r="AO27" s="28">
        <f>+'[2]PGSUS TRAFFIC'!BY32</f>
        <v>31695</v>
      </c>
      <c r="AP27" s="28">
        <v>43788</v>
      </c>
      <c r="AQ27" s="28">
        <v>58996</v>
      </c>
      <c r="AR27" s="28">
        <v>74815</v>
      </c>
      <c r="AS27" s="28">
        <v>91645</v>
      </c>
      <c r="AT27" s="28">
        <v>108596</v>
      </c>
      <c r="AU27" s="28">
        <v>124256</v>
      </c>
      <c r="AV27" s="28">
        <v>140071</v>
      </c>
      <c r="AW27" s="28">
        <v>152763</v>
      </c>
      <c r="AX27" s="28">
        <v>166191</v>
      </c>
      <c r="AY27" s="27">
        <f>+'[1]PGSUS TRAFFIC'!CI32</f>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U27" s="28">
        <v>188681</v>
      </c>
      <c r="BV27" s="28">
        <v>206048</v>
      </c>
      <c r="BW27" s="27">
        <v>17853</v>
      </c>
      <c r="BX27" s="28">
        <v>32972</v>
      </c>
      <c r="BZ27" s="178">
        <f t="shared" ref="BZ27:BZ28" si="5">+BX27/BL27-1</f>
        <v>0.10289001873160286</v>
      </c>
    </row>
    <row r="28" spans="1:79" x14ac:dyDescent="0.3">
      <c r="A28" s="181"/>
      <c r="B28" s="90" t="s">
        <v>19</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40">
        <v>25.912407999999999</v>
      </c>
      <c r="AM28" s="134">
        <v>2.082281</v>
      </c>
      <c r="AN28" s="35">
        <v>4.0026510000000002</v>
      </c>
      <c r="AO28" s="35">
        <f>+'[2]PGSUS TRAFFIC'!BY33</f>
        <v>6.0040569999999995</v>
      </c>
      <c r="AP28" s="35">
        <v>8.3133269999999992</v>
      </c>
      <c r="AQ28" s="35">
        <v>11.232505</v>
      </c>
      <c r="AR28" s="35">
        <v>14.286235999999999</v>
      </c>
      <c r="AS28" s="35">
        <v>17.559072999999998</v>
      </c>
      <c r="AT28" s="35">
        <v>20.861863</v>
      </c>
      <c r="AU28" s="35">
        <v>23.924254999999999</v>
      </c>
      <c r="AV28" s="35">
        <v>27.046686999999999</v>
      </c>
      <c r="AW28" s="35">
        <v>29.559705999999998</v>
      </c>
      <c r="AX28" s="35">
        <v>32.217267999999997</v>
      </c>
      <c r="AY28" s="34">
        <f>+'[1]PGSUS TRAFFIC'!CI33</f>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U28" s="35">
        <v>39.112667999999999</v>
      </c>
      <c r="BV28" s="35">
        <v>42.751567000000001</v>
      </c>
      <c r="BW28" s="34">
        <v>3.7409859999999995</v>
      </c>
      <c r="BX28" s="35">
        <v>6.9166469999999993</v>
      </c>
      <c r="BZ28" s="178">
        <f t="shared" si="5"/>
        <v>0.12680814529838647</v>
      </c>
    </row>
    <row r="29" spans="1:79" x14ac:dyDescent="0.3">
      <c r="A29" s="181"/>
      <c r="B29" s="93" t="s">
        <v>20</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60">
        <v>0.77789377969040929</v>
      </c>
      <c r="AM29" s="135">
        <v>0.7434712221837495</v>
      </c>
      <c r="AN29" s="43">
        <v>0.77856300736686768</v>
      </c>
      <c r="AO29" s="43">
        <f>+'[2]PGSUS TRAFFIC'!BY34</f>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0.83624360134028408</v>
      </c>
      <c r="AX29" s="43">
        <v>0.83622736105370576</v>
      </c>
      <c r="AY29" s="42">
        <f>+'[1]PGSUS TRAFFIC'!CI34</f>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U29" s="43">
        <v>0.87893441582660647</v>
      </c>
      <c r="BV29" s="43">
        <v>0.87664557418445033</v>
      </c>
      <c r="BW29" s="42">
        <v>0.85260784188981209</v>
      </c>
      <c r="BX29" s="43">
        <v>0.87017799231332749</v>
      </c>
      <c r="BZ29" s="179">
        <f>+(BX29-BL29)*100</f>
        <v>5.4691577948595693E-2</v>
      </c>
      <c r="CA29" t="s">
        <v>35</v>
      </c>
    </row>
    <row r="30" spans="1:79" x14ac:dyDescent="0.3">
      <c r="A30" s="181"/>
      <c r="B30" s="90" t="s">
        <v>21</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33">
        <v>33052.462440247997</v>
      </c>
      <c r="AM30" s="133">
        <v>2916.5730741119969</v>
      </c>
      <c r="AN30" s="28">
        <v>5576.7432524039959</v>
      </c>
      <c r="AO30" s="28">
        <f>+'[2]PGSUS TRAFFIC'!BY35</f>
        <v>8402.0889647280019</v>
      </c>
      <c r="AP30" s="28">
        <v>11829.217973215997</v>
      </c>
      <c r="AQ30" s="28">
        <v>15894.980580167998</v>
      </c>
      <c r="AR30" s="28">
        <v>20351.252876648436</v>
      </c>
      <c r="AS30" s="28">
        <v>25371.418838648904</v>
      </c>
      <c r="AT30" s="28">
        <v>30448.279669804127</v>
      </c>
      <c r="AU30" s="28">
        <v>35191.396997237425</v>
      </c>
      <c r="AV30" s="28">
        <v>39960.830203837933</v>
      </c>
      <c r="AW30" s="28">
        <v>43649.535809024797</v>
      </c>
      <c r="AX30" s="28">
        <v>47642.645549498186</v>
      </c>
      <c r="AY30" s="27">
        <f>+'[1]PGSUS TRAFFIC'!CI35</f>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U30" s="28">
        <v>61287.276095906447</v>
      </c>
      <c r="BV30" s="28">
        <v>66808.340927242447</v>
      </c>
      <c r="BW30" s="27">
        <v>5710.1961180359931</v>
      </c>
      <c r="BX30" s="28">
        <v>10649.447732788842</v>
      </c>
      <c r="BZ30" s="178">
        <f t="shared" ref="BZ30:BZ34" si="6">+BX30/BL30-1</f>
        <v>0.14177068146456429</v>
      </c>
    </row>
    <row r="31" spans="1:79" ht="15" thickBot="1" x14ac:dyDescent="0.35">
      <c r="A31" s="181"/>
      <c r="B31" s="90" t="s">
        <v>22</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33">
        <v>145.60591898061196</v>
      </c>
      <c r="AM31" s="133">
        <v>141.07125934025879</v>
      </c>
      <c r="AN31" s="28">
        <v>147.57380309703083</v>
      </c>
      <c r="AO31" s="28">
        <f>+'[2]PGSUS TRAFFIC'!BY36</f>
        <v>153.11629594573279</v>
      </c>
      <c r="AP31" s="28">
        <v>151.25696537864255</v>
      </c>
      <c r="AQ31" s="28">
        <v>150.17160485456643</v>
      </c>
      <c r="AR31" s="28">
        <v>151.94120163068905</v>
      </c>
      <c r="AS31" s="28">
        <v>155.4311091712587</v>
      </c>
      <c r="AT31" s="28">
        <v>158.48604920991565</v>
      </c>
      <c r="AU31" s="28">
        <v>159.77046581251611</v>
      </c>
      <c r="AV31" s="28">
        <v>160.78834305459375</v>
      </c>
      <c r="AW31" s="28">
        <v>161.81349541446556</v>
      </c>
      <c r="AX31" s="28">
        <v>162.10842344049917</v>
      </c>
      <c r="AY31" s="27">
        <f>+'[1]PGSUS TRAFFIC'!CI36</f>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U31" s="28">
        <v>182.19889655026211</v>
      </c>
      <c r="BV31" s="28">
        <v>181.8895208883367</v>
      </c>
      <c r="BW31" s="27">
        <v>178.65871282137456</v>
      </c>
      <c r="BX31" s="28">
        <v>182.54015528327065</v>
      </c>
      <c r="BZ31" s="178">
        <f t="shared" si="6"/>
        <v>2.2329318431318912E-2</v>
      </c>
    </row>
    <row r="32" spans="1:79" x14ac:dyDescent="0.3">
      <c r="A32" s="183" t="s">
        <v>2</v>
      </c>
      <c r="B32" s="95" t="s">
        <v>17</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6">
        <v>11.993186999999999</v>
      </c>
      <c r="AM32" s="136">
        <v>0.71699100000000004</v>
      </c>
      <c r="AN32" s="54">
        <v>1.446698</v>
      </c>
      <c r="AO32" s="54">
        <f>+'[2]PGSUS TRAFFIC'!BY38</f>
        <v>2.1987220000000001</v>
      </c>
      <c r="AP32" s="54">
        <v>2.9291999999999998</v>
      </c>
      <c r="AQ32" s="54">
        <v>3.895537</v>
      </c>
      <c r="AR32" s="54">
        <v>4.9558499999999999</v>
      </c>
      <c r="AS32" s="54">
        <v>6.0697709999999994</v>
      </c>
      <c r="AT32" s="54">
        <v>7.2074789999999993</v>
      </c>
      <c r="AU32" s="54">
        <v>8.1635179999999998</v>
      </c>
      <c r="AV32" s="54">
        <v>9.1530229999999992</v>
      </c>
      <c r="AW32" s="54">
        <v>10.052148000000001</v>
      </c>
      <c r="AX32" s="54">
        <v>10.904214</v>
      </c>
      <c r="AY32" s="53">
        <f>+'[1]PGSUS TRAFFIC'!CI38</f>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U32" s="54">
        <v>12.865154</v>
      </c>
      <c r="BV32" s="54">
        <v>14.055424</v>
      </c>
      <c r="BW32" s="53">
        <v>1.2071050000000001</v>
      </c>
      <c r="BX32" s="54">
        <v>2.192536</v>
      </c>
      <c r="BZ32" s="177">
        <f t="shared" si="6"/>
        <v>1.2206291872567165E-2</v>
      </c>
    </row>
    <row r="33" spans="1:79" x14ac:dyDescent="0.3">
      <c r="A33" s="181"/>
      <c r="B33" s="96" t="s">
        <v>18</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33">
        <v>78266</v>
      </c>
      <c r="AM33" s="133">
        <v>4725</v>
      </c>
      <c r="AN33" s="28">
        <v>9254</v>
      </c>
      <c r="AO33" s="28">
        <f>+'[2]PGSUS TRAFFIC'!BY39</f>
        <v>13753</v>
      </c>
      <c r="AP33" s="28">
        <v>18623</v>
      </c>
      <c r="AQ33" s="28">
        <v>25513</v>
      </c>
      <c r="AR33" s="28">
        <v>32069</v>
      </c>
      <c r="AS33" s="28">
        <v>38262</v>
      </c>
      <c r="AT33" s="28">
        <v>44382</v>
      </c>
      <c r="AU33" s="28">
        <v>49882</v>
      </c>
      <c r="AV33" s="28">
        <v>55748</v>
      </c>
      <c r="AW33" s="28">
        <v>61026</v>
      </c>
      <c r="AX33" s="28">
        <v>66405</v>
      </c>
      <c r="AY33" s="27">
        <f>+'[1]PGSUS TRAFFIC'!CI39</f>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U33" s="28">
        <v>67810</v>
      </c>
      <c r="BV33" s="28">
        <v>74275</v>
      </c>
      <c r="BW33" s="27">
        <v>6431</v>
      </c>
      <c r="BX33" s="28">
        <v>11556</v>
      </c>
      <c r="BZ33" s="178">
        <f t="shared" si="6"/>
        <v>-3.932163937151878E-2</v>
      </c>
    </row>
    <row r="34" spans="1:79" x14ac:dyDescent="0.3">
      <c r="A34" s="181"/>
      <c r="B34" s="96" t="s">
        <v>19</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40">
        <v>14.703337000000001</v>
      </c>
      <c r="AM34" s="134">
        <v>0.88818399999999997</v>
      </c>
      <c r="AN34" s="35">
        <v>1.7378390000000001</v>
      </c>
      <c r="AO34" s="35">
        <f>+'[2]PGSUS TRAFFIC'!BY40</f>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f>+'[1]PGSUS TRAFFIC'!CI40</f>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U34" s="35">
        <v>14.036241999999998</v>
      </c>
      <c r="BV34" s="35">
        <v>15.379232999999997</v>
      </c>
      <c r="BW34" s="34">
        <v>1.3410089999999999</v>
      </c>
      <c r="BX34" s="35">
        <v>2.408487</v>
      </c>
      <c r="BZ34" s="178">
        <f t="shared" si="6"/>
        <v>4.0124260598339845E-4</v>
      </c>
    </row>
    <row r="35" spans="1:79" x14ac:dyDescent="0.3">
      <c r="A35" s="181"/>
      <c r="B35" s="97" t="s">
        <v>20</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60">
        <v>0.81567789679308844</v>
      </c>
      <c r="AM35" s="135">
        <v>0.80725502823739237</v>
      </c>
      <c r="AN35" s="43">
        <v>0.83246952105459704</v>
      </c>
      <c r="AO35" s="43">
        <f>+'[2]PGSUS TRAFFIC'!BY41</f>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0.85465188794770686</v>
      </c>
      <c r="AX35" s="43">
        <v>0.85201799047874505</v>
      </c>
      <c r="AY35" s="42">
        <f>+'[1]PGSUS TRAFFIC'!CI41</f>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U35" s="43">
        <v>0.91656684175151737</v>
      </c>
      <c r="BV35" s="43">
        <v>0.9139223002863669</v>
      </c>
      <c r="BW35" s="42">
        <v>0.9001468297379065</v>
      </c>
      <c r="BX35" s="43">
        <v>0.9103374857327442</v>
      </c>
      <c r="BZ35" s="179">
        <f>+(BX35-BL35)*100</f>
        <v>1.0616984852378053</v>
      </c>
      <c r="CA35" t="s">
        <v>35</v>
      </c>
    </row>
    <row r="36" spans="1:79" x14ac:dyDescent="0.3">
      <c r="A36" s="181"/>
      <c r="B36" s="96" t="s">
        <v>21</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33">
        <v>11491.087490032014</v>
      </c>
      <c r="AM36" s="133">
        <v>680.70517359200016</v>
      </c>
      <c r="AN36" s="28">
        <v>1331.8688045000004</v>
      </c>
      <c r="AO36" s="28">
        <f>+'[2]PGSUS TRAFFIC'!BY42</f>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8606.5611391964412</v>
      </c>
      <c r="AX36" s="28">
        <v>9380.5879945812994</v>
      </c>
      <c r="AY36" s="27">
        <f>+'[1]PGSUS TRAFFIC'!CI42</f>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U36" s="28">
        <v>10385.25209805904</v>
      </c>
      <c r="BV36" s="28">
        <v>11399.597059535041</v>
      </c>
      <c r="BW36" s="27">
        <v>1021.8326493319993</v>
      </c>
      <c r="BX36" s="28">
        <v>1822.7811361548747</v>
      </c>
      <c r="BZ36" s="178">
        <f t="shared" ref="BZ36:BZ40" si="7">+BX36/BL36-1</f>
        <v>-9.1050513878410122E-4</v>
      </c>
    </row>
    <row r="37" spans="1:79" ht="15" thickBot="1" x14ac:dyDescent="0.35">
      <c r="A37" s="184"/>
      <c r="B37" s="98" t="s">
        <v>22</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9">
        <v>153.23623284695779</v>
      </c>
      <c r="AM37" s="137">
        <v>151.74412698412701</v>
      </c>
      <c r="AN37" s="66">
        <v>156.33218067862546</v>
      </c>
      <c r="AO37" s="66">
        <f>+'[2]PGSUS TRAFFIC'!BY43</f>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164.71910333300562</v>
      </c>
      <c r="AX37" s="66">
        <v>164.2077253218884</v>
      </c>
      <c r="AY37" s="65">
        <f>+'[1]PGSUS TRAFFIC'!CI43</f>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U37" s="66">
        <v>189.72355109865802</v>
      </c>
      <c r="BV37" s="66">
        <v>189.23492426792328</v>
      </c>
      <c r="BW37" s="65">
        <v>187.70097962991761</v>
      </c>
      <c r="BX37" s="66">
        <v>189.73139494634822</v>
      </c>
      <c r="BZ37" s="178">
        <f t="shared" si="7"/>
        <v>5.3637027079881383E-2</v>
      </c>
    </row>
    <row r="38" spans="1:79" x14ac:dyDescent="0.3">
      <c r="A38" s="180" t="s">
        <v>3</v>
      </c>
      <c r="B38" s="100" t="s">
        <v>17</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4">
        <v>8.1639140000000001</v>
      </c>
      <c r="AM38" s="132">
        <v>0.831125</v>
      </c>
      <c r="AN38" s="21">
        <v>1.669618</v>
      </c>
      <c r="AO38" s="21">
        <f>+'[2]PGSUS TRAFFIC'!BY44</f>
        <v>2.654299</v>
      </c>
      <c r="AP38" s="21">
        <v>3.6940400000000002</v>
      </c>
      <c r="AQ38" s="21">
        <v>4.9639870000000004</v>
      </c>
      <c r="AR38" s="21">
        <v>6.4116309999999999</v>
      </c>
      <c r="AS38" s="21">
        <v>8.1747130000000006</v>
      </c>
      <c r="AT38" s="21">
        <v>10.003472</v>
      </c>
      <c r="AU38" s="21">
        <v>11.688921000000001</v>
      </c>
      <c r="AV38" s="21">
        <v>13.368761000000001</v>
      </c>
      <c r="AW38" s="21">
        <v>14.666967</v>
      </c>
      <c r="AX38" s="21">
        <v>16.036746999999998</v>
      </c>
      <c r="AY38" s="53">
        <f>+'[1]PGSUS TRAFFIC'!CI44</f>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U38" s="21">
        <v>21.512315999999998</v>
      </c>
      <c r="BV38" s="21">
        <v>23.422547999999999</v>
      </c>
      <c r="BW38" s="53">
        <v>1.9824889999999999</v>
      </c>
      <c r="BX38" s="21">
        <v>3.8261779999999996</v>
      </c>
      <c r="BZ38" s="177">
        <f t="shared" si="7"/>
        <v>0.20626180275100636</v>
      </c>
    </row>
    <row r="39" spans="1:79" x14ac:dyDescent="0.3">
      <c r="A39" s="181"/>
      <c r="B39" s="96" t="s">
        <v>18</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33">
        <v>60170</v>
      </c>
      <c r="AM39" s="133">
        <v>6249</v>
      </c>
      <c r="AN39" s="28">
        <v>11863</v>
      </c>
      <c r="AO39" s="28">
        <f>+'[2]PGSUS TRAFFIC'!BY45</f>
        <v>17942</v>
      </c>
      <c r="AP39" s="28">
        <v>25165</v>
      </c>
      <c r="AQ39" s="28">
        <v>33483</v>
      </c>
      <c r="AR39" s="28">
        <v>42746</v>
      </c>
      <c r="AS39" s="28">
        <v>53383</v>
      </c>
      <c r="AT39" s="28">
        <v>64214</v>
      </c>
      <c r="AU39" s="28">
        <v>74374</v>
      </c>
      <c r="AV39" s="28">
        <v>84323</v>
      </c>
      <c r="AW39" s="28">
        <v>91737</v>
      </c>
      <c r="AX39" s="28">
        <v>99786</v>
      </c>
      <c r="AY39" s="27">
        <f>+'[1]PGSUS TRAFFIC'!CI45</f>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U39" s="28">
        <v>120871</v>
      </c>
      <c r="BV39" s="28">
        <v>131773</v>
      </c>
      <c r="BW39" s="27">
        <v>11422</v>
      </c>
      <c r="BX39" s="28">
        <v>21416</v>
      </c>
      <c r="BZ39" s="178">
        <f t="shared" si="7"/>
        <v>0.19863435383668215</v>
      </c>
    </row>
    <row r="40" spans="1:79" x14ac:dyDescent="0.3">
      <c r="A40" s="181"/>
      <c r="B40" s="96" t="s">
        <v>19</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40">
        <v>11.209070999999998</v>
      </c>
      <c r="AM40" s="134">
        <v>1.194097</v>
      </c>
      <c r="AN40" s="35">
        <v>2.264812</v>
      </c>
      <c r="AO40" s="35">
        <f>+'[2]PGSUS TRAFFIC'!BY46</f>
        <v>3.419924</v>
      </c>
      <c r="AP40" s="35">
        <v>4.799658</v>
      </c>
      <c r="AQ40" s="35">
        <v>6.4039999999999999</v>
      </c>
      <c r="AR40" s="35">
        <v>8.1893229999999999</v>
      </c>
      <c r="AS40" s="35">
        <v>10.255322</v>
      </c>
      <c r="AT40" s="35">
        <v>12.358972</v>
      </c>
      <c r="AU40" s="35">
        <v>14.343693999999999</v>
      </c>
      <c r="AV40" s="35">
        <v>16.308710999999999</v>
      </c>
      <c r="AW40" s="35">
        <v>17.798019</v>
      </c>
      <c r="AX40" s="35">
        <v>19.419165</v>
      </c>
      <c r="AY40" s="34">
        <f>+'[1]PGSUS TRAFFIC'!CI46</f>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U40" s="35">
        <v>25.076426000000001</v>
      </c>
      <c r="BV40" s="35">
        <v>27.372334000000002</v>
      </c>
      <c r="BW40" s="34">
        <v>2.3999769999999998</v>
      </c>
      <c r="BX40" s="35">
        <v>4.5081600000000002</v>
      </c>
      <c r="BZ40" s="178">
        <f t="shared" si="7"/>
        <v>0.20838095564852477</v>
      </c>
    </row>
    <row r="41" spans="1:79" x14ac:dyDescent="0.3">
      <c r="A41" s="181"/>
      <c r="B41" s="97" t="s">
        <v>20</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60">
        <v>0.72833100976878473</v>
      </c>
      <c r="AM41" s="135">
        <v>0.69602804462284051</v>
      </c>
      <c r="AN41" s="43">
        <v>0.73719937902130506</v>
      </c>
      <c r="AO41" s="43">
        <f>+'[2]PGSUS TRAFFIC'!BY47</f>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0.82407862358164685</v>
      </c>
      <c r="AX41" s="43">
        <v>0.82582062617007468</v>
      </c>
      <c r="AY41" s="42">
        <f>+'[1]PGSUS TRAFFIC'!CI47</f>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U41" s="43">
        <v>0.85787009679928061</v>
      </c>
      <c r="BV41" s="43">
        <v>0.85570152695053325</v>
      </c>
      <c r="BW41" s="42">
        <v>0.82604499959791289</v>
      </c>
      <c r="BX41" s="43">
        <v>0.84872276050539452</v>
      </c>
      <c r="BZ41" s="179">
        <f>+(BX41-BL41)*100</f>
        <v>-0.14910306311723964</v>
      </c>
      <c r="CA41" t="s">
        <v>35</v>
      </c>
    </row>
    <row r="42" spans="1:79" x14ac:dyDescent="0.3">
      <c r="A42" s="181"/>
      <c r="B42" s="96" t="s">
        <v>21</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33">
        <v>21561.374950215988</v>
      </c>
      <c r="AM42" s="133">
        <v>2235.8679005199965</v>
      </c>
      <c r="AN42" s="28">
        <v>4244.8744479039951</v>
      </c>
      <c r="AO42" s="28">
        <f>+'[2]PGSUS TRAFFIC'!BY48</f>
        <v>6434.4325999839994</v>
      </c>
      <c r="AP42" s="28">
        <v>9176.7764701439955</v>
      </c>
      <c r="AQ42" s="28">
        <v>12273.104905171997</v>
      </c>
      <c r="AR42" s="28">
        <v>15808.276990218557</v>
      </c>
      <c r="AS42" s="28">
        <v>19967.561265271175</v>
      </c>
      <c r="AT42" s="28">
        <v>24193.19013784315</v>
      </c>
      <c r="AU42" s="28">
        <v>28171.485392039103</v>
      </c>
      <c r="AV42" s="28">
        <v>32117.408908879348</v>
      </c>
      <c r="AW42" s="28">
        <v>35042.974669828356</v>
      </c>
      <c r="AX42" s="28">
        <v>38262.057554916893</v>
      </c>
      <c r="AY42" s="27">
        <f>+'[1]PGSUS TRAFFIC'!CI48</f>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U42" s="28">
        <v>50902.023997847413</v>
      </c>
      <c r="BV42" s="28">
        <v>55408.74386770741</v>
      </c>
      <c r="BW42" s="27">
        <v>4688.3634687039939</v>
      </c>
      <c r="BX42" s="28">
        <v>8826.6665966339679</v>
      </c>
      <c r="BZ42" s="178">
        <f t="shared" ref="BZ42:BZ43" si="8">+BX42/BL42-1</f>
        <v>0.17646670992739621</v>
      </c>
    </row>
    <row r="43" spans="1:79" ht="15" thickBot="1" x14ac:dyDescent="0.35">
      <c r="A43" s="182"/>
      <c r="B43" s="106" t="s">
        <v>22</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11">
        <v>135.68080438756854</v>
      </c>
      <c r="AM43" s="138">
        <v>133.00128020483277</v>
      </c>
      <c r="AN43" s="109">
        <v>140.74163365084718</v>
      </c>
      <c r="AO43" s="109">
        <f>+'[2]PGSUS TRAFFIC'!BY49</f>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159.88060433630923</v>
      </c>
      <c r="AX43" s="109">
        <v>160.71139237969251</v>
      </c>
      <c r="AY43" s="108">
        <f>+'[1]PGSUS TRAFFIC'!CI49</f>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U43" s="109">
        <v>177.97748012343737</v>
      </c>
      <c r="BV43" s="109">
        <v>177.74922024997531</v>
      </c>
      <c r="BW43" s="108">
        <v>173.56758886359657</v>
      </c>
      <c r="BX43" s="109">
        <v>178.65978707508401</v>
      </c>
      <c r="BZ43" s="178">
        <f t="shared" si="8"/>
        <v>6.3634492786808217E-3</v>
      </c>
    </row>
    <row r="44" spans="1:79" ht="15" thickTop="1" x14ac:dyDescent="0.3"/>
  </sheetData>
  <mergeCells count="6">
    <mergeCell ref="A38:A43"/>
    <mergeCell ref="A4:A9"/>
    <mergeCell ref="A10:A15"/>
    <mergeCell ref="A16:A21"/>
    <mergeCell ref="A26:A31"/>
    <mergeCell ref="A32:A37"/>
  </mergeCells>
  <phoneticPr fontId="13" type="noConversion"/>
  <pageMargins left="0.70866141732283472" right="0.70866141732283472" top="0.74803149606299213" bottom="0.74803149606299213" header="0.31496062992125984" footer="0.31496062992125984"/>
  <pageSetup paperSize="9" orientation="portrait" r:id="rId1"/>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AF1A1-369A-42DD-A60B-E0B84F58B29F}">
  <dimension ref="B2:N34"/>
  <sheetViews>
    <sheetView showGridLines="0" workbookViewId="0">
      <selection activeCell="C10" sqref="C10:D11"/>
    </sheetView>
  </sheetViews>
  <sheetFormatPr defaultRowHeight="14.4" x14ac:dyDescent="0.3"/>
  <cols>
    <col min="2" max="2" width="28.109375" customWidth="1"/>
    <col min="3" max="14" width="12.88671875" customWidth="1"/>
  </cols>
  <sheetData>
    <row r="2" spans="2:14" ht="18.75" customHeight="1" x14ac:dyDescent="0.3">
      <c r="B2" s="139" t="s">
        <v>26</v>
      </c>
      <c r="C2" s="140">
        <v>2019</v>
      </c>
      <c r="D2" s="141">
        <v>2020</v>
      </c>
      <c r="E2" s="140">
        <v>2021</v>
      </c>
      <c r="F2" s="142">
        <v>2022</v>
      </c>
      <c r="G2" s="173">
        <v>2023</v>
      </c>
      <c r="H2" s="142">
        <v>2024</v>
      </c>
      <c r="I2" s="173">
        <v>2025</v>
      </c>
    </row>
    <row r="3" spans="2:14" ht="18.75" customHeight="1" x14ac:dyDescent="0.3">
      <c r="B3" s="143" t="s">
        <v>4</v>
      </c>
      <c r="C3" s="144" t="s">
        <v>29</v>
      </c>
      <c r="D3" s="145" t="s">
        <v>29</v>
      </c>
      <c r="E3" s="144" t="s">
        <v>29</v>
      </c>
      <c r="F3" s="145" t="s">
        <v>29</v>
      </c>
      <c r="G3" s="144" t="s">
        <v>29</v>
      </c>
      <c r="H3" s="145" t="s">
        <v>29</v>
      </c>
      <c r="I3" s="186" t="s">
        <v>32</v>
      </c>
    </row>
    <row r="4" spans="2:14" ht="18.75" customHeight="1" x14ac:dyDescent="0.3">
      <c r="B4" s="146" t="s">
        <v>27</v>
      </c>
      <c r="C4" s="147">
        <v>65.147499999999994</v>
      </c>
      <c r="D4" s="148">
        <v>71.294600000000003</v>
      </c>
      <c r="E4" s="149">
        <v>71.020300000000006</v>
      </c>
      <c r="F4" s="149">
        <v>62.086799999999997</v>
      </c>
      <c r="G4" s="149">
        <v>61.3352</v>
      </c>
      <c r="H4" s="149">
        <v>58.301173718604325</v>
      </c>
      <c r="I4" s="149">
        <v>56.930455585216372</v>
      </c>
    </row>
    <row r="5" spans="2:14" ht="18.75" customHeight="1" x14ac:dyDescent="0.3">
      <c r="B5" s="150" t="s">
        <v>28</v>
      </c>
      <c r="C5" s="151">
        <v>56.620800000000003</v>
      </c>
      <c r="D5" s="152">
        <v>55.729199999999999</v>
      </c>
      <c r="E5" s="153">
        <v>53.521299999999997</v>
      </c>
      <c r="F5" s="153">
        <v>52.027090000000001</v>
      </c>
      <c r="G5" s="153">
        <v>51.518000000000001</v>
      </c>
      <c r="H5" s="153">
        <v>50.355232383419349</v>
      </c>
      <c r="I5" s="153">
        <v>48.969508832119679</v>
      </c>
    </row>
    <row r="6" spans="2:14" ht="40.200000000000003" customHeight="1" x14ac:dyDescent="0.3">
      <c r="B6" s="185" t="s">
        <v>33</v>
      </c>
      <c r="C6" s="185"/>
      <c r="D6" s="185"/>
      <c r="E6" s="185"/>
      <c r="F6" s="185"/>
      <c r="G6" s="185"/>
      <c r="H6" s="185"/>
    </row>
    <row r="7" spans="2:14" ht="12" customHeight="1" x14ac:dyDescent="0.3"/>
    <row r="8" spans="2:14" ht="21" customHeight="1" x14ac:dyDescent="0.3">
      <c r="B8" s="165" t="s">
        <v>26</v>
      </c>
      <c r="C8" s="140">
        <v>2025</v>
      </c>
      <c r="D8" s="166">
        <v>2025</v>
      </c>
      <c r="E8" s="166">
        <v>2025</v>
      </c>
      <c r="F8" s="166">
        <v>2025</v>
      </c>
      <c r="G8" s="166">
        <v>2025</v>
      </c>
      <c r="H8" s="166">
        <v>2025</v>
      </c>
      <c r="I8" s="166">
        <v>2025</v>
      </c>
      <c r="J8" s="166">
        <v>2025</v>
      </c>
      <c r="K8" s="166">
        <v>2025</v>
      </c>
      <c r="L8" s="166">
        <v>2025</v>
      </c>
      <c r="M8" s="166">
        <v>2025</v>
      </c>
      <c r="N8" s="167">
        <v>2025</v>
      </c>
    </row>
    <row r="9" spans="2:14" ht="21.6" customHeight="1" x14ac:dyDescent="0.3">
      <c r="B9" s="168" t="s">
        <v>0</v>
      </c>
      <c r="C9" s="169" t="s">
        <v>5</v>
      </c>
      <c r="D9" s="170" t="s">
        <v>6</v>
      </c>
      <c r="E9" s="170" t="s">
        <v>7</v>
      </c>
      <c r="F9" s="170" t="s">
        <v>8</v>
      </c>
      <c r="G9" s="170" t="s">
        <v>9</v>
      </c>
      <c r="H9" s="170" t="s">
        <v>10</v>
      </c>
      <c r="I9" s="170" t="s">
        <v>11</v>
      </c>
      <c r="J9" s="170" t="s">
        <v>12</v>
      </c>
      <c r="K9" s="170" t="s">
        <v>13</v>
      </c>
      <c r="L9" s="170" t="s">
        <v>14</v>
      </c>
      <c r="M9" s="170" t="s">
        <v>15</v>
      </c>
      <c r="N9" s="171" t="s">
        <v>16</v>
      </c>
    </row>
    <row r="10" spans="2:14" ht="18.75" customHeight="1" x14ac:dyDescent="0.3">
      <c r="B10" s="160" t="s">
        <v>27</v>
      </c>
      <c r="C10" s="161">
        <v>58.228282566243557</v>
      </c>
      <c r="D10" s="161">
        <v>55.503625892835018</v>
      </c>
      <c r="E10" s="161"/>
      <c r="F10" s="161"/>
      <c r="G10" s="161"/>
      <c r="H10" s="161"/>
      <c r="I10" s="161"/>
      <c r="J10" s="161"/>
      <c r="K10" s="161"/>
      <c r="L10" s="161"/>
      <c r="M10" s="161"/>
      <c r="N10" s="162"/>
    </row>
    <row r="11" spans="2:14" ht="18.75" customHeight="1" x14ac:dyDescent="0.3">
      <c r="B11" s="163" t="s">
        <v>28</v>
      </c>
      <c r="C11" s="164">
        <v>48.91606171034131</v>
      </c>
      <c r="D11" s="164">
        <v>49.031298263212314</v>
      </c>
      <c r="E11" s="164"/>
      <c r="F11" s="164"/>
      <c r="G11" s="164"/>
      <c r="H11" s="164"/>
      <c r="I11" s="164"/>
      <c r="J11" s="164"/>
      <c r="K11" s="164"/>
      <c r="L11" s="164"/>
      <c r="M11" s="164"/>
      <c r="N11" s="153"/>
    </row>
    <row r="12" spans="2:14" ht="12" customHeight="1" x14ac:dyDescent="0.3"/>
    <row r="13" spans="2:14" ht="18.75" customHeight="1" x14ac:dyDescent="0.3">
      <c r="B13" s="139" t="s">
        <v>26</v>
      </c>
      <c r="C13" s="141">
        <v>2024</v>
      </c>
      <c r="D13" s="154">
        <v>2024</v>
      </c>
      <c r="E13" s="154">
        <v>2024</v>
      </c>
      <c r="F13" s="154">
        <v>2024</v>
      </c>
      <c r="G13" s="154">
        <v>2024</v>
      </c>
      <c r="H13" s="154">
        <v>2024</v>
      </c>
      <c r="I13" s="154">
        <v>2024</v>
      </c>
      <c r="J13" s="154">
        <v>2024</v>
      </c>
      <c r="K13" s="154">
        <v>2024</v>
      </c>
      <c r="L13" s="154">
        <v>2024</v>
      </c>
      <c r="M13" s="154">
        <v>2024</v>
      </c>
      <c r="N13" s="155">
        <v>2024</v>
      </c>
    </row>
    <row r="14" spans="2:14" ht="18.75" customHeight="1" x14ac:dyDescent="0.3">
      <c r="B14" s="156" t="s">
        <v>0</v>
      </c>
      <c r="C14" s="157" t="s">
        <v>5</v>
      </c>
      <c r="D14" s="158" t="s">
        <v>6</v>
      </c>
      <c r="E14" s="158" t="s">
        <v>7</v>
      </c>
      <c r="F14" s="158" t="s">
        <v>8</v>
      </c>
      <c r="G14" s="158" t="s">
        <v>9</v>
      </c>
      <c r="H14" s="158" t="s">
        <v>10</v>
      </c>
      <c r="I14" s="158" t="s">
        <v>11</v>
      </c>
      <c r="J14" s="158" t="s">
        <v>12</v>
      </c>
      <c r="K14" s="158" t="s">
        <v>13</v>
      </c>
      <c r="L14" s="158" t="s">
        <v>14</v>
      </c>
      <c r="M14" s="158" t="s">
        <v>15</v>
      </c>
      <c r="N14" s="159" t="s">
        <v>16</v>
      </c>
    </row>
    <row r="15" spans="2:14" ht="18.75" customHeight="1" x14ac:dyDescent="0.3">
      <c r="B15" s="160" t="s">
        <v>27</v>
      </c>
      <c r="C15" s="161">
        <v>60.19552351600025</v>
      </c>
      <c r="D15" s="161">
        <v>57.154916689288498</v>
      </c>
      <c r="E15" s="161">
        <v>57.180811303447733</v>
      </c>
      <c r="F15" s="161">
        <v>57.238876006220913</v>
      </c>
      <c r="G15" s="161">
        <v>57.927800623571528</v>
      </c>
      <c r="H15" s="161">
        <v>60.37672924627342</v>
      </c>
      <c r="I15" s="161">
        <v>59.411432278764003</v>
      </c>
      <c r="J15" s="161">
        <v>57.101985035583517</v>
      </c>
      <c r="K15" s="161">
        <v>57.809350140453404</v>
      </c>
      <c r="L15" s="161">
        <v>58.402162700281337</v>
      </c>
      <c r="M15" s="161">
        <v>58.311461192310638</v>
      </c>
      <c r="N15" s="162"/>
    </row>
    <row r="16" spans="2:14" ht="18.75" customHeight="1" x14ac:dyDescent="0.3">
      <c r="B16" s="163" t="s">
        <v>28</v>
      </c>
      <c r="C16" s="164">
        <v>50.901756264861142</v>
      </c>
      <c r="D16" s="164">
        <v>50.570316027657341</v>
      </c>
      <c r="E16" s="164">
        <v>49.697915379278712</v>
      </c>
      <c r="F16" s="164">
        <v>49.945182200342579</v>
      </c>
      <c r="G16" s="164">
        <v>49.924889516682079</v>
      </c>
      <c r="H16" s="164">
        <v>51.121203572474407</v>
      </c>
      <c r="I16" s="164">
        <v>51.539732255266536</v>
      </c>
      <c r="J16" s="164">
        <v>50.555867176386947</v>
      </c>
      <c r="K16" s="164">
        <v>49.995101147579312</v>
      </c>
      <c r="L16" s="164">
        <v>50.921246038994461</v>
      </c>
      <c r="M16" s="164">
        <v>49.678743443068491</v>
      </c>
      <c r="N16" s="153"/>
    </row>
    <row r="17" spans="2:14" ht="18.75" customHeight="1" x14ac:dyDescent="0.3">
      <c r="B17" s="174"/>
    </row>
    <row r="18" spans="2:14" ht="18.75" customHeight="1" x14ac:dyDescent="0.3">
      <c r="B18" s="165" t="s">
        <v>26</v>
      </c>
      <c r="C18" s="140">
        <v>2023</v>
      </c>
      <c r="D18" s="166">
        <v>2023</v>
      </c>
      <c r="E18" s="166">
        <v>2023</v>
      </c>
      <c r="F18" s="166">
        <v>2023</v>
      </c>
      <c r="G18" s="166">
        <v>2023</v>
      </c>
      <c r="H18" s="166">
        <v>2023</v>
      </c>
      <c r="I18" s="166">
        <v>2023</v>
      </c>
      <c r="J18" s="166">
        <v>2023</v>
      </c>
      <c r="K18" s="166">
        <v>2023</v>
      </c>
      <c r="L18" s="166">
        <v>2023</v>
      </c>
      <c r="M18" s="166">
        <v>2023</v>
      </c>
      <c r="N18" s="167">
        <v>2023</v>
      </c>
    </row>
    <row r="19" spans="2:14" ht="18.75" customHeight="1" x14ac:dyDescent="0.3">
      <c r="B19" s="168" t="s">
        <v>0</v>
      </c>
      <c r="C19" s="169" t="s">
        <v>5</v>
      </c>
      <c r="D19" s="170" t="s">
        <v>6</v>
      </c>
      <c r="E19" s="170" t="s">
        <v>7</v>
      </c>
      <c r="F19" s="170" t="s">
        <v>8</v>
      </c>
      <c r="G19" s="170" t="s">
        <v>9</v>
      </c>
      <c r="H19" s="170" t="s">
        <v>10</v>
      </c>
      <c r="I19" s="170" t="s">
        <v>11</v>
      </c>
      <c r="J19" s="170" t="s">
        <v>12</v>
      </c>
      <c r="K19" s="170" t="s">
        <v>13</v>
      </c>
      <c r="L19" s="170" t="s">
        <v>14</v>
      </c>
      <c r="M19" s="170" t="s">
        <v>15</v>
      </c>
      <c r="N19" s="171" t="s">
        <v>16</v>
      </c>
    </row>
    <row r="20" spans="2:14" ht="18.75" customHeight="1" x14ac:dyDescent="0.3">
      <c r="B20" s="160" t="s">
        <v>27</v>
      </c>
      <c r="C20" s="161">
        <v>61.107822959171656</v>
      </c>
      <c r="D20" s="161">
        <v>59.785839435887361</v>
      </c>
      <c r="E20" s="161">
        <v>60.542197535127393</v>
      </c>
      <c r="F20" s="161">
        <v>62.276786462320715</v>
      </c>
      <c r="G20" s="161">
        <v>62.777800860221411</v>
      </c>
      <c r="H20" s="161">
        <v>63.537180831397009</v>
      </c>
      <c r="I20" s="161">
        <v>61.054648348264351</v>
      </c>
      <c r="J20" s="161">
        <v>60.808055308151879</v>
      </c>
      <c r="K20" s="161">
        <v>60.369822593212028</v>
      </c>
      <c r="L20" s="161">
        <v>60.012008744258232</v>
      </c>
      <c r="M20" s="161">
        <v>62.549347166041343</v>
      </c>
      <c r="N20" s="162">
        <v>61.136970881511843</v>
      </c>
    </row>
    <row r="21" spans="2:14" ht="18.75" customHeight="1" x14ac:dyDescent="0.3">
      <c r="B21" s="163" t="s">
        <v>28</v>
      </c>
      <c r="C21" s="164">
        <v>51.517991338863155</v>
      </c>
      <c r="D21" s="164">
        <v>51.787166924842445</v>
      </c>
      <c r="E21" s="164">
        <v>50.616112344913397</v>
      </c>
      <c r="F21" s="164">
        <v>49.819310669520448</v>
      </c>
      <c r="G21" s="164">
        <v>50.741254904587564</v>
      </c>
      <c r="H21" s="164">
        <v>51.212685177358033</v>
      </c>
      <c r="I21" s="164">
        <v>52.004248640186375</v>
      </c>
      <c r="J21" s="164">
        <v>52.366297546637327</v>
      </c>
      <c r="K21" s="164">
        <v>52.167333937404067</v>
      </c>
      <c r="L21" s="164">
        <v>51.82000833151794</v>
      </c>
      <c r="M21" s="164">
        <v>52.732607886399528</v>
      </c>
      <c r="N21" s="153">
        <v>51.006228171982102</v>
      </c>
    </row>
    <row r="22" spans="2:14" ht="18.75" customHeight="1" x14ac:dyDescent="0.3"/>
    <row r="23" spans="2:14" ht="18.75" customHeight="1" x14ac:dyDescent="0.3">
      <c r="B23" s="139" t="s">
        <v>26</v>
      </c>
      <c r="C23" s="141">
        <v>2022</v>
      </c>
      <c r="D23" s="154">
        <v>2022</v>
      </c>
      <c r="E23" s="154">
        <v>2022</v>
      </c>
      <c r="F23" s="154">
        <v>2022</v>
      </c>
      <c r="G23" s="154">
        <v>2022</v>
      </c>
      <c r="H23" s="154">
        <v>2022</v>
      </c>
      <c r="I23" s="154">
        <v>2022</v>
      </c>
      <c r="J23" s="154">
        <v>2022</v>
      </c>
      <c r="K23" s="154">
        <v>2022</v>
      </c>
      <c r="L23" s="154">
        <v>2022</v>
      </c>
      <c r="M23" s="154">
        <v>2022</v>
      </c>
      <c r="N23" s="155">
        <v>2022</v>
      </c>
    </row>
    <row r="24" spans="2:14" ht="18.75" customHeight="1" x14ac:dyDescent="0.3">
      <c r="B24" s="156" t="s">
        <v>0</v>
      </c>
      <c r="C24" s="157" t="s">
        <v>5</v>
      </c>
      <c r="D24" s="158" t="s">
        <v>6</v>
      </c>
      <c r="E24" s="158" t="s">
        <v>7</v>
      </c>
      <c r="F24" s="158" t="s">
        <v>8</v>
      </c>
      <c r="G24" s="158" t="s">
        <v>9</v>
      </c>
      <c r="H24" s="158" t="s">
        <v>10</v>
      </c>
      <c r="I24" s="158" t="s">
        <v>11</v>
      </c>
      <c r="J24" s="158" t="s">
        <v>12</v>
      </c>
      <c r="K24" s="158" t="s">
        <v>13</v>
      </c>
      <c r="L24" s="158" t="s">
        <v>14</v>
      </c>
      <c r="M24" s="158" t="s">
        <v>15</v>
      </c>
      <c r="N24" s="159" t="s">
        <v>16</v>
      </c>
    </row>
    <row r="25" spans="2:14" ht="18.75" customHeight="1" x14ac:dyDescent="0.3">
      <c r="B25" s="160" t="s">
        <v>27</v>
      </c>
      <c r="C25" s="161">
        <v>71.181962486104879</v>
      </c>
      <c r="D25" s="161">
        <v>63.900620517257408</v>
      </c>
      <c r="E25" s="161">
        <v>60.997978402757781</v>
      </c>
      <c r="F25" s="161">
        <v>66.462618739886466</v>
      </c>
      <c r="G25" s="161">
        <v>65.065247939590535</v>
      </c>
      <c r="H25" s="161">
        <v>63.220685323333306</v>
      </c>
      <c r="I25" s="161">
        <v>60.330598328320335</v>
      </c>
      <c r="J25" s="161">
        <v>59.639450372106324</v>
      </c>
      <c r="K25" s="161">
        <v>60.70500607145437</v>
      </c>
      <c r="L25" s="161">
        <v>60.45390666352894</v>
      </c>
      <c r="M25" s="161">
        <v>59.02096975647008</v>
      </c>
      <c r="N25" s="162">
        <v>60.580678869018158</v>
      </c>
    </row>
    <row r="26" spans="2:14" ht="18.75" customHeight="1" x14ac:dyDescent="0.3">
      <c r="B26" s="163" t="s">
        <v>28</v>
      </c>
      <c r="C26" s="164">
        <v>51.815142237096872</v>
      </c>
      <c r="D26" s="164">
        <v>51.960209947450849</v>
      </c>
      <c r="E26" s="164">
        <v>52.864529812580912</v>
      </c>
      <c r="F26" s="164">
        <v>50.789265057983208</v>
      </c>
      <c r="G26" s="164">
        <v>52.03321202233132</v>
      </c>
      <c r="H26" s="164">
        <v>52.596317039494181</v>
      </c>
      <c r="I26" s="164">
        <v>52.563502560948855</v>
      </c>
      <c r="J26" s="164">
        <v>52.751675184103874</v>
      </c>
      <c r="K26" s="164">
        <v>51.994529069230211</v>
      </c>
      <c r="L26" s="164">
        <v>51.904345366951574</v>
      </c>
      <c r="M26" s="164">
        <v>51.493094727009272</v>
      </c>
      <c r="N26" s="153">
        <v>51.137783833502972</v>
      </c>
    </row>
    <row r="28" spans="2:14" ht="18.75" customHeight="1" x14ac:dyDescent="0.3">
      <c r="B28" s="165" t="s">
        <v>26</v>
      </c>
      <c r="C28" s="140">
        <v>2021</v>
      </c>
      <c r="D28" s="166">
        <v>2021</v>
      </c>
      <c r="E28" s="166">
        <v>2021</v>
      </c>
      <c r="F28" s="166">
        <v>2021</v>
      </c>
      <c r="G28" s="166">
        <v>2021</v>
      </c>
      <c r="H28" s="166">
        <v>2021</v>
      </c>
      <c r="I28" s="166">
        <v>2021</v>
      </c>
      <c r="J28" s="166">
        <v>2021</v>
      </c>
      <c r="K28" s="166">
        <v>2021</v>
      </c>
      <c r="L28" s="166">
        <v>2021</v>
      </c>
      <c r="M28" s="166">
        <v>2021</v>
      </c>
      <c r="N28" s="167">
        <v>2021</v>
      </c>
    </row>
    <row r="29" spans="2:14" ht="18.75" customHeight="1" x14ac:dyDescent="0.3">
      <c r="B29" s="168" t="s">
        <v>0</v>
      </c>
      <c r="C29" s="169" t="s">
        <v>5</v>
      </c>
      <c r="D29" s="170" t="s">
        <v>6</v>
      </c>
      <c r="E29" s="170" t="s">
        <v>7</v>
      </c>
      <c r="F29" s="170" t="s">
        <v>8</v>
      </c>
      <c r="G29" s="170" t="s">
        <v>9</v>
      </c>
      <c r="H29" s="170" t="s">
        <v>10</v>
      </c>
      <c r="I29" s="170" t="s">
        <v>11</v>
      </c>
      <c r="J29" s="170" t="s">
        <v>12</v>
      </c>
      <c r="K29" s="170" t="s">
        <v>13</v>
      </c>
      <c r="L29" s="170" t="s">
        <v>14</v>
      </c>
      <c r="M29" s="170" t="s">
        <v>15</v>
      </c>
      <c r="N29" s="171" t="s">
        <v>16</v>
      </c>
    </row>
    <row r="30" spans="2:14" ht="18.75" customHeight="1" x14ac:dyDescent="0.3">
      <c r="B30" s="160" t="s">
        <v>27</v>
      </c>
      <c r="C30" s="161">
        <v>75.300842446667644</v>
      </c>
      <c r="D30" s="161">
        <v>73.272674550159962</v>
      </c>
      <c r="E30" s="161">
        <v>70.76858606914098</v>
      </c>
      <c r="F30" s="161">
        <v>82.305467816475954</v>
      </c>
      <c r="G30" s="161">
        <v>78.149822143015712</v>
      </c>
      <c r="H30" s="161">
        <v>72.354840531946422</v>
      </c>
      <c r="I30" s="161">
        <v>71.762171621635204</v>
      </c>
      <c r="J30" s="161">
        <v>69.633046040344638</v>
      </c>
      <c r="K30" s="161">
        <v>70.603947413230145</v>
      </c>
      <c r="L30" s="161">
        <v>67.741656579567689</v>
      </c>
      <c r="M30" s="161">
        <v>66.586346795111368</v>
      </c>
      <c r="N30" s="162">
        <v>67.663156101176099</v>
      </c>
    </row>
    <row r="31" spans="2:14" ht="18.75" customHeight="1" x14ac:dyDescent="0.3">
      <c r="B31" s="163" t="s">
        <v>28</v>
      </c>
      <c r="C31" s="164">
        <v>52.685783342421402</v>
      </c>
      <c r="D31" s="164">
        <v>52.685783342421402</v>
      </c>
      <c r="E31" s="164">
        <v>52.548984975331813</v>
      </c>
      <c r="F31" s="164">
        <v>50.451229791982996</v>
      </c>
      <c r="G31" s="164">
        <v>50.847947841794486</v>
      </c>
      <c r="H31" s="164">
        <v>53.782717820224534</v>
      </c>
      <c r="I31" s="164">
        <v>55.266545161038685</v>
      </c>
      <c r="J31" s="164">
        <v>55.468826506887893</v>
      </c>
      <c r="K31" s="164">
        <v>54.680468245469029</v>
      </c>
      <c r="L31" s="164">
        <v>53.981238343483469</v>
      </c>
      <c r="M31" s="164">
        <v>53.780037859718412</v>
      </c>
      <c r="N31" s="153">
        <v>52.073394242867934</v>
      </c>
    </row>
    <row r="33" spans="2:2" x14ac:dyDescent="0.3">
      <c r="B33" s="172" t="s">
        <v>30</v>
      </c>
    </row>
    <row r="34" spans="2:2" x14ac:dyDescent="0.3">
      <c r="B34" s="172" t="s">
        <v>31</v>
      </c>
    </row>
  </sheetData>
  <mergeCells count="1">
    <mergeCell ref="B6:H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TRAFİK</vt:lpstr>
      <vt:lpstr>KARBON EMİSYONU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cp:lastPrinted>2021-08-02T13:44:36Z</cp:lastPrinted>
  <dcterms:created xsi:type="dcterms:W3CDTF">2021-07-14T09:15:33Z</dcterms:created>
  <dcterms:modified xsi:type="dcterms:W3CDTF">2025-03-17T07:12:42Z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2021-08-02T13:44:09Z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fc64eb76-f368-4371-a897-e58b6d47e32d</vt:lpwstr>
  </property>
  <property fmtid="{D5CDD505-2E9C-101B-9397-08002B2CF9AE}" pid="8" name="MSIP_Label_4e81185a-18f4-43e2-9a16-2c1d52993122_ContentBits">
    <vt:lpwstr>2</vt:lpwstr>
  </property>
</Properties>
</file>